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2" activeTab="7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'Dificit'!$A$2:$F$24</definedName>
    <definedName name="_xlnm.Print_Area" localSheetId="5">'Dificiti caxs'!$A$1:$I$90</definedName>
    <definedName name="_xlnm.Print_Area" localSheetId="2">'Gorcarnakan caxs'!$A$1:$H$320</definedName>
    <definedName name="_xlnm.Print_Area" localSheetId="6">'Gorcarnakan caxs.Tntesagitakan'!$A$1:$I$416</definedName>
  </definedNames>
  <calcPr fullCalcOnLoad="1"/>
</workbook>
</file>

<file path=xl/sharedStrings.xml><?xml version="1.0" encoding="utf-8"?>
<sst xmlns="http://schemas.openxmlformats.org/spreadsheetml/2006/main" count="2259" uniqueCount="874">
  <si>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</si>
  <si>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</si>
  <si>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</si>
  <si>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</si>
  <si>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</si>
  <si>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</si>
  <si>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</si>
  <si>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</si>
  <si>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</si>
  <si>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</si>
  <si>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</si>
  <si>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</si>
  <si>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</si>
  <si>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</si>
  <si>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</si>
  <si>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</si>
  <si>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</si>
  <si>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</si>
  <si>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</si>
  <si>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</si>
  <si>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</si>
  <si>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</si>
  <si>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</si>
  <si>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</si>
  <si>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</si>
  <si>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</si>
  <si>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</si>
  <si>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</si>
  <si>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</si>
  <si>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</si>
  <si>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</si>
  <si>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</si>
  <si>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</si>
  <si>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</si>
  <si>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</si>
  <si>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</si>
  <si>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</si>
  <si>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</si>
  <si>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</si>
  <si>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</si>
  <si>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</si>
  <si>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</si>
  <si>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</si>
  <si>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</si>
  <si>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</si>
  <si>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</si>
  <si>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</si>
  <si>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</si>
  <si>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</si>
  <si>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</si>
  <si>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</si>
  <si>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</si>
  <si>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</si>
  <si>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</si>
  <si>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</si>
  <si>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</si>
  <si>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</si>
  <si>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</si>
  <si>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</si>
  <si>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</si>
  <si>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</si>
  <si>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</si>
  <si>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</si>
  <si>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</si>
  <si>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</si>
  <si>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</si>
  <si>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</si>
  <si>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</si>
  <si>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</si>
  <si>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</si>
  <si>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</si>
  <si>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</si>
  <si>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</si>
  <si>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</si>
  <si>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</si>
  <si>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</si>
  <si>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</si>
  <si>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</si>
  <si>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</si>
  <si>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</si>
  <si>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</si>
  <si>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</si>
  <si>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</si>
  <si>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</si>
  <si>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</si>
  <si>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</si>
  <si>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</si>
  <si>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</si>
  <si>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</si>
  <si>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</si>
  <si>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</si>
  <si>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</si>
  <si>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</si>
  <si>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</si>
  <si>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</si>
  <si>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</si>
  <si>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</si>
  <si>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</si>
  <si>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</si>
  <si>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</si>
  <si>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</si>
  <si>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</si>
  <si>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</si>
  <si>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</si>
  <si>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</si>
  <si>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</si>
  <si>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</si>
  <si>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</si>
  <si>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</si>
  <si>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</si>
  <si>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</si>
  <si>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</si>
  <si>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</si>
  <si>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</si>
  <si>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</si>
  <si>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</si>
  <si>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</si>
  <si>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</si>
  <si>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</si>
  <si>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</si>
  <si>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</si>
  <si>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</si>
  <si>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</si>
  <si>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</si>
  <si>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</si>
  <si>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</si>
  <si>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</si>
  <si>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</si>
  <si>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</si>
  <si>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</si>
  <si>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</si>
  <si>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</si>
  <si>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</si>
  <si>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</si>
  <si>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</si>
  <si>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</si>
  <si>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</si>
  <si>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</si>
  <si>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</si>
  <si>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</si>
  <si>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</si>
  <si>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</si>
  <si>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</si>
  <si>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</si>
  <si>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</si>
  <si>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</si>
  <si>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</si>
  <si>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</si>
  <si>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</si>
  <si>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</si>
  <si>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</si>
  <si>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</si>
  <si>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</si>
  <si>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</si>
  <si>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</si>
  <si>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</si>
  <si>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</si>
  <si>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</si>
  <si>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</si>
  <si>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</si>
  <si>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</si>
  <si>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</si>
  <si>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</si>
  <si>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</si>
  <si>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</si>
  <si>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</si>
  <si>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</si>
  <si>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</si>
  <si>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</si>
  <si>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</si>
  <si>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</si>
  <si>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</si>
  <si>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</si>
  <si>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</si>
  <si>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</si>
  <si>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</si>
  <si>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</si>
  <si>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</si>
  <si>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</si>
  <si>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</si>
  <si>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</si>
  <si>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</si>
  <si>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</si>
  <si>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</si>
  <si>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</si>
  <si>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</si>
  <si>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</si>
  <si>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</si>
  <si>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</si>
  <si>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</si>
  <si>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</si>
  <si>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</si>
  <si>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</si>
  <si>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</si>
  <si>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</si>
  <si>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</si>
  <si>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</si>
  <si>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</si>
  <si>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</si>
  <si>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</si>
  <si>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</si>
  <si>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</si>
  <si>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</si>
  <si>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</si>
  <si>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</si>
  <si>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</si>
  <si>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</si>
  <si>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</si>
  <si>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</si>
  <si>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</si>
  <si>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</si>
  <si>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</si>
  <si>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</si>
  <si>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</si>
  <si>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</si>
  <si>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</si>
  <si>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</si>
  <si>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</si>
  <si>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</si>
  <si>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</si>
  <si>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</si>
  <si>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</si>
  <si>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</si>
  <si>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</si>
  <si>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</si>
  <si>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</si>
  <si>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</si>
  <si>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</si>
  <si>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</si>
  <si>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</si>
  <si>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</si>
  <si>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</si>
  <si>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</si>
  <si>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</si>
  <si>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</si>
  <si>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</si>
  <si>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</si>
  <si>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</si>
  <si>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</si>
  <si>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</si>
  <si>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</si>
  <si>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</si>
  <si>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</si>
  <si>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</si>
  <si>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</si>
  <si>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</si>
  <si>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</si>
  <si>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</si>
  <si>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</si>
  <si>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</si>
  <si>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</si>
  <si>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</si>
  <si>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</si>
  <si>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</si>
  <si>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</si>
  <si>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</si>
  <si>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</si>
  <si>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</si>
  <si>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</si>
  <si>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</si>
  <si>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</si>
  <si>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</si>
  <si>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</si>
  <si>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</si>
  <si>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</si>
  <si>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</si>
  <si>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</si>
  <si>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</si>
  <si>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</si>
  <si>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</si>
  <si>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</si>
  <si>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</si>
  <si>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</si>
  <si>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</si>
  <si>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</si>
  <si>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</si>
  <si>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</si>
  <si>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</si>
  <si>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</si>
  <si>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</si>
  <si>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</si>
  <si>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</si>
  <si>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</si>
  <si>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</si>
  <si>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</si>
  <si>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</si>
  <si>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</si>
  <si>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</si>
  <si>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</si>
  <si>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</si>
  <si>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</si>
  <si>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</si>
  <si>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</si>
  <si>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</si>
  <si>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</si>
  <si>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</si>
  <si>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</si>
  <si>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</si>
  <si>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</si>
  <si>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</si>
  <si>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</si>
  <si>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</si>
  <si>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</si>
  <si>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</si>
  <si>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</si>
  <si>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</si>
  <si>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</si>
  <si>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</si>
  <si>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</si>
  <si>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</si>
  <si>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</si>
  <si>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</si>
  <si>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</si>
  <si>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</si>
  <si>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</si>
  <si>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</si>
  <si>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</si>
  <si>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</si>
  <si>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</si>
  <si>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</si>
  <si>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</si>
  <si>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</si>
  <si>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</si>
  <si>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</si>
  <si>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</si>
  <si>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</si>
  <si>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</si>
  <si>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</si>
  <si>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</si>
  <si>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</si>
  <si>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</si>
  <si>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</si>
  <si>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</si>
  <si>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</si>
  <si>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</si>
  <si>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</si>
  <si>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</si>
  <si>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</si>
  <si>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</si>
  <si>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</si>
  <si>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</si>
  <si>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</si>
  <si>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</si>
  <si>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</si>
  <si>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</si>
  <si>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</si>
  <si>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</si>
  <si>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</si>
  <si>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</si>
  <si>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</si>
  <si>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</si>
  <si>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</si>
  <si>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</si>
  <si>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</si>
  <si>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</si>
  <si>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</si>
  <si>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</si>
  <si>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</si>
  <si>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</si>
  <si>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</si>
  <si>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</si>
  <si>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</si>
  <si>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</si>
  <si>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</si>
  <si>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</si>
  <si>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</si>
  <si>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</si>
  <si>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</si>
  <si>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</si>
  <si>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</si>
  <si>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</si>
  <si>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</si>
  <si>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</si>
  <si>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</si>
  <si>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</si>
  <si>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</si>
  <si>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</si>
  <si>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</si>
  <si>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</si>
  <si>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</si>
  <si>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</si>
  <si>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</si>
  <si>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</si>
  <si>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</si>
  <si>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</si>
  <si>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</si>
  <si>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</si>
  <si>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</si>
  <si>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</si>
  <si>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</si>
  <si>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</si>
  <si>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</si>
  <si>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</si>
  <si>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</si>
  <si>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</si>
  <si>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</si>
  <si>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</si>
  <si>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</si>
  <si>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</si>
  <si>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</si>
  <si>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</si>
  <si>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</si>
  <si>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</si>
  <si>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</si>
  <si>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</si>
  <si>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</si>
  <si>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</si>
  <si>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</si>
  <si>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</si>
  <si>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</si>
  <si>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</si>
  <si>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</si>
  <si>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</si>
  <si>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</si>
  <si>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</si>
  <si>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</si>
  <si>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</si>
  <si>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</si>
  <si>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</si>
  <si>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</si>
  <si>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</si>
  <si>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</si>
  <si>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</si>
  <si>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</si>
  <si>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</si>
  <si>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</si>
  <si>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</si>
  <si>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</si>
  <si>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</si>
  <si>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</si>
  <si>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</si>
  <si>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</si>
  <si>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</si>
  <si>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</si>
  <si>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</si>
  <si>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</si>
  <si>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</si>
  <si>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</si>
  <si>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</si>
  <si>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</si>
  <si>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</si>
  <si>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</si>
  <si>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</si>
  <si>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</si>
  <si>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</si>
  <si>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</si>
  <si>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</si>
  <si>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</si>
  <si>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</si>
  <si>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</si>
  <si>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</si>
  <si>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</si>
  <si>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</si>
  <si>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</si>
  <si>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</si>
  <si>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</si>
  <si>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</si>
  <si>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</si>
  <si>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</si>
  <si>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</si>
  <si>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</si>
  <si>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</si>
  <si>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</si>
  <si>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</si>
  <si>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</si>
  <si>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</si>
  <si>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</si>
  <si>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</si>
  <si>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</si>
  <si>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</si>
  <si>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</si>
  <si>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</si>
  <si>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</si>
  <si>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</si>
  <si>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</si>
  <si>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</si>
  <si>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Ð²îì²²Ì  2</t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</si>
  <si>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</si>
  <si>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</si>
  <si>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</si>
  <si>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</si>
  <si>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</si>
  <si>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</si>
  <si>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</si>
  <si>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</si>
  <si>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</si>
  <si>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</si>
  <si>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</si>
  <si>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</si>
  <si>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</si>
  <si>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</si>
  <si>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</si>
  <si>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</si>
  <si>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</si>
  <si>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</si>
  <si>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</si>
  <si>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</si>
  <si>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</si>
  <si>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</si>
  <si>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</si>
  <si>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</si>
  <si>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</si>
  <si>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</si>
  <si>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</si>
  <si>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</si>
  <si>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</si>
  <si>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t>deficit + hatvac5</t>
  </si>
  <si>
    <t>expend func - expend econom</t>
  </si>
  <si>
    <t>reserve fond</t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</si>
  <si>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</si>
  <si>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</si>
  <si>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</si>
  <si>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</si>
  <si>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</si>
  <si>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</si>
  <si>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</si>
  <si>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</si>
  <si>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</si>
  <si>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</si>
  <si>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</si>
  <si>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</si>
  <si>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</si>
  <si>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</si>
  <si>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</si>
  <si>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</si>
  <si>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</si>
  <si>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</si>
  <si>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</si>
  <si>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</si>
  <si>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</si>
  <si>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</si>
  <si>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</si>
  <si>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</si>
  <si>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</si>
  <si>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</si>
  <si>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</si>
  <si>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</si>
  <si>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</si>
  <si>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</si>
  <si>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</si>
  <si>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</si>
  <si>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</si>
  <si>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</si>
  <si>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</si>
  <si>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</si>
  <si>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</si>
  <si>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</si>
  <si>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</si>
  <si>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</si>
  <si>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</si>
  <si>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</si>
  <si>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</si>
  <si>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</si>
  <si>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</si>
  <si>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</si>
  <si>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</si>
  <si>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</si>
  <si>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</si>
  <si>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</si>
  <si>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</si>
  <si>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</si>
  <si>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</si>
  <si>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</si>
  <si>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</si>
  <si>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</si>
  <si>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</si>
  <si>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</si>
  <si>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</si>
  <si>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</si>
  <si>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</si>
  <si>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</si>
  <si>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</si>
  <si>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</si>
  <si>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</si>
  <si>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</si>
  <si>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</si>
  <si>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</si>
  <si>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</si>
  <si>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</si>
  <si>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</si>
  <si>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</si>
  <si>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</si>
  <si>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</si>
  <si>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</si>
  <si>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</si>
  <si>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</si>
  <si>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</si>
  <si>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</si>
  <si>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</si>
  <si>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</si>
  <si>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</si>
  <si>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</si>
  <si>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</si>
  <si>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</si>
  <si>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</si>
  <si>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</si>
  <si>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</si>
  <si>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</si>
  <si>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</si>
  <si>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</si>
  <si>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</si>
  <si>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</si>
  <si>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</si>
  <si>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</si>
  <si>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</si>
  <si>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</si>
  <si>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</si>
  <si>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</si>
  <si>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</si>
  <si>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</si>
  <si>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</si>
  <si>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</si>
  <si>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</si>
  <si>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</si>
  <si>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</si>
  <si>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</si>
  <si>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</si>
  <si>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</si>
  <si>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</si>
  <si>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</si>
  <si>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</si>
  <si>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</si>
  <si>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</si>
  <si>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</si>
  <si>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</si>
  <si>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</si>
  <si>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</si>
  <si>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</si>
  <si>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</si>
  <si>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</si>
  <si>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</si>
  <si>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</si>
  <si>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</si>
  <si>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</si>
  <si>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</si>
  <si>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</si>
  <si>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</si>
  <si>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</si>
  <si>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</si>
  <si>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</si>
  <si>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</si>
  <si>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</si>
  <si>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</si>
  <si>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</si>
  <si>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</si>
  <si>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</si>
  <si>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</si>
  <si>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</si>
  <si>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</si>
  <si>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</si>
  <si>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</si>
  <si>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</si>
  <si>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</si>
  <si>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</si>
  <si>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</si>
  <si>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</si>
  <si>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</si>
  <si>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</si>
  <si>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</si>
  <si>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</si>
  <si>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</si>
  <si>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</si>
  <si>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</si>
  <si>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</si>
  <si>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</si>
  <si>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</si>
  <si>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</si>
  <si>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</si>
  <si>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</si>
  <si>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</si>
  <si>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</si>
  <si>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</si>
  <si>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</si>
  <si>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</si>
  <si>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</si>
  <si>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</si>
  <si>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</si>
  <si>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</si>
  <si>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</si>
  <si>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</si>
  <si>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</si>
  <si>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</si>
  <si>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</si>
  <si>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</si>
  <si>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</si>
  <si>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</si>
  <si>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</si>
  <si>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</si>
  <si>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</si>
  <si>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</si>
  <si>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r>
      <t xml:space="preserve">1.3 Տեղական տուրքեր </t>
    </r>
    <r>
      <rPr>
        <sz val="10"/>
        <rFont val="Arial Armenian"/>
        <family val="2"/>
      </rPr>
      <t>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  </r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</si>
  <si>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</si>
  <si>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</si>
  <si>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</si>
  <si>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</si>
  <si>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</si>
  <si>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</si>
  <si>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</si>
  <si>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</si>
  <si>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</si>
  <si>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</si>
  <si>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</si>
  <si>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</si>
  <si>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</si>
  <si>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</si>
  <si>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</si>
  <si>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</si>
  <si>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</si>
  <si>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</si>
  <si>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</si>
  <si>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</si>
  <si>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</si>
  <si>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</si>
  <si>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</si>
  <si>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</si>
  <si>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</si>
  <si>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</si>
  <si>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</si>
  <si>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</si>
  <si>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</si>
  <si>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r>
      <t xml:space="preserve">    2. ä²ÞîàÜ²Î²Ü ¸ð²Ø²ÞÜàðÐÜºð              </t>
    </r>
    <r>
      <rPr>
        <sz val="10"/>
        <rFont val="Arial Armenian"/>
        <family val="2"/>
      </rPr>
      <t xml:space="preserve">(ïáÕ 1210 + ïáÕ 1220 + ïáÕ 1230 + ïáÕ 1240 + ïáÕ 1250 + ïáÕ 1260), ³Û¹ ÃíáõÙ` </t>
    </r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</si>
  <si>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</si>
  <si>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</si>
  <si>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</si>
  <si>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</si>
  <si>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</si>
  <si>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</si>
  <si>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</si>
  <si>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</si>
  <si>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(տող 1251 + տող 1252 + տող 1255 + տող 1256) որից`</t>
    </r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</si>
  <si>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</si>
  <si>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</si>
  <si>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</si>
  <si>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</si>
  <si>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</si>
  <si>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</si>
  <si>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r>
      <t xml:space="preserve">  3. ԱՅԼ ԵԿԱՄՈՒՏՆԵՐ
</t>
    </r>
    <r>
      <rPr>
        <sz val="10"/>
        <rFont val="Arial Armenian"/>
        <family val="2"/>
      </rPr>
      <t>(տող 1310 + տող 1320 + տող 1330 + տող 1340 + տող 1350 + տող 1360 + տող 1370 + տող 1380 + տող 1390), այդ թվում`</t>
    </r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</si>
  <si>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</si>
  <si>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</si>
  <si>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</si>
  <si>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</si>
  <si>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1334), ³Û¹ ÃíáõÙ`</t>
    </r>
  </si>
  <si>
    <t xml:space="preserve">Ð³Ù³ÛÝùÇ ë»÷³Ï³ÝáõÃÛáõÝ Ñ³Ù³ñíáÕ ÑáÕ»ñÇ í³ñÓ³Ï³ÉáõÃÛ³Ý í³ñÓ³í×³ñÝ»ñ 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</si>
  <si>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1343), ³Û¹ ÃíáõÙ`</t>
    </r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</si>
  <si>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</si>
  <si>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3.5 ì³ñã³Ï³Ý ·³ÝÓáõÙÝ»ñ                        </t>
    </r>
    <r>
      <rPr>
        <sz val="10"/>
        <rFont val="Arial Armenian"/>
        <family val="2"/>
      </rPr>
      <t>(տող 1351 + տող 1352 + տող 1353)
այդ թվում՝</t>
    </r>
  </si>
  <si>
    <r>
      <rPr>
        <b/>
        <sz val="10"/>
        <rFont val="Arial Armenian"/>
        <family val="2"/>
      </rPr>
      <t>Տեղական վճարներ</t>
    </r>
    <r>
      <rPr>
        <sz val="10"/>
        <rFont val="Arial Armenian"/>
        <family val="2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  </r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</si>
  <si>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</si>
  <si>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</si>
  <si>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</si>
  <si>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</si>
  <si>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</si>
  <si>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</si>
  <si>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</si>
  <si>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</si>
  <si>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</si>
  <si>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</si>
  <si>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</si>
  <si>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</si>
  <si>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</si>
  <si>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</si>
  <si>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</si>
  <si>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</si>
  <si>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</si>
  <si>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</si>
  <si>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</si>
  <si>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</si>
  <si>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</si>
  <si>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</si>
  <si>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</si>
  <si>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</si>
  <si>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</si>
  <si>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</si>
  <si>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</si>
  <si>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</si>
  <si>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</si>
  <si>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 ³Û¹ ÃíáõÙ`</t>
    </r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</si>
  <si>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</si>
  <si>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</si>
  <si>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</si>
  <si>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</si>
  <si>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</si>
  <si>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</si>
  <si>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</si>
  <si>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</si>
  <si>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</si>
  <si>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</si>
  <si>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</si>
  <si>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</si>
  <si>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</si>
  <si>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</si>
  <si>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</si>
  <si>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</si>
  <si>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</si>
  <si>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</si>
  <si>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</si>
  <si>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</si>
  <si>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</si>
  <si>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</si>
  <si>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</si>
  <si>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</si>
  <si>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</si>
  <si>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</si>
  <si>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</si>
  <si>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</si>
  <si>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</si>
  <si>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</si>
  <si>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</si>
  <si>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</si>
  <si>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</si>
  <si>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</si>
  <si>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</si>
  <si>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</si>
  <si>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</si>
  <si>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</si>
  <si>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</si>
  <si>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</si>
  <si>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</si>
  <si>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</si>
  <si>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</si>
  <si>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</si>
  <si>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</si>
  <si>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</si>
  <si>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</si>
  <si>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</si>
  <si>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</si>
  <si>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</si>
  <si>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</si>
  <si>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</si>
  <si>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</si>
  <si>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</si>
  <si>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</si>
  <si>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</si>
  <si>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</si>
  <si>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</si>
  <si>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</si>
  <si>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</si>
  <si>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</si>
  <si>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</si>
  <si>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</si>
  <si>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</si>
  <si>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</si>
  <si>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</si>
  <si>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</si>
  <si>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</si>
  <si>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</si>
  <si>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</si>
  <si>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</si>
  <si>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</si>
  <si>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</si>
  <si>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</si>
  <si>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</si>
  <si>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 xml:space="preserve">ä²ÚØ²Ü²¶ð²ÚÆÜ ²ÚÈ Ì²è²ÚàôÂÚàôÜÜºðÆ Òºèø ´ºðàôØ </t>
    </r>
    <r>
      <rPr>
        <sz val="7"/>
        <rFont val="Arial Armenian"/>
        <family val="2"/>
      </rPr>
      <t>(ïáÕ4231+ïáÕ4232+ïáÕ4233+ïáÕ4234+ïáÕ4235+ïáÕ4236+ïáÕ4237+ïáÕ4238)</t>
    </r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</si>
  <si>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</si>
  <si>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</si>
  <si>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</si>
  <si>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</si>
  <si>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</si>
  <si>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</si>
  <si>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</si>
  <si>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</si>
  <si>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</si>
  <si>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</si>
  <si>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</si>
  <si>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</si>
  <si>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</si>
  <si>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</si>
  <si>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</si>
  <si>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t>ՆԱԽԱԳԻԾ</t>
  </si>
  <si>
    <t>Համայնքի ավագանու 25,12,2020թ թիվ        147-Ն որոշման  փոփոխությունների:</t>
  </si>
  <si>
    <t>Համայնքի ավագանու 25,12,2020թ         թիվ147-Ն որոշման  փոփոխությունների:</t>
  </si>
  <si>
    <t>Համայնքի ավագանու 25,12,2020թ թիվ    147-Ն որոշման  փոփոխությունների:</t>
  </si>
  <si>
    <t>Համայնքի ավագանու 25,12,2020թ               թիվ 147-Ն որոշման  փոփոխությունների:</t>
  </si>
  <si>
    <t>ԱԽՈՒՐՅԱՆ Ð²Ø²ÚÜøÆ 2021ԹՎԱԿԱՆԻ  ´ÚàôæºÆ Ð²ìºÈàôð¸Æ ú¶î²¶àðÌØ²Ü àôÔÔàôÂÚàôÜÜºðÀ  Î²Ø ¸ºüÆòÆîÆ (ä²Î²êàôð¸Æ)üÆÜ²Üê²ìàðØ²Ü  ²Ô´ÚàôðÜºðÀ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</si>
</sst>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 &quot;;\-#,##0&quot; &quot;"/>
    <numFmt numFmtId="189" formatCode="#,##0&quot; &quot;;[Red]\-#,##0&quot; &quot;"/>
    <numFmt numFmtId="190" formatCode="#,##0.00&quot; &quot;;\-#,##0.00&quot; &quot;"/>
    <numFmt numFmtId="191" formatCode="#,##0.00&quot; &quot;;[Red]\-#,##0.00&quot; &quot;"/>
    <numFmt numFmtId="192" formatCode="_-* #,##0&quot; &quot;_-;\-* #,##0&quot; &quot;_-;_-* &quot;-&quot;&quot; &quot;_-;_-@_-"/>
    <numFmt numFmtId="193" formatCode="_-* #,##0_ _-;\-* #,##0_ _-;_-* &quot;-&quot;_ _-;_-@_-"/>
    <numFmt numFmtId="194" formatCode="_-* #,##0.00&quot; &quot;_-;\-* #,##0.00&quot; &quot;_-;_-* &quot;-&quot;??&quot; &quot;_-;_-@_-"/>
    <numFmt numFmtId="195" formatCode="_-* #,##0.00_ _-;\-* #,##0.00_ _-;_-* &quot;-&quot;??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0.000"/>
  </numFmts>
  <fonts count="8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7"/>
      <name val="Arial Armenian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7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Continuous" vertical="center"/>
    </xf>
    <xf numFmtId="49" fontId="16" fillId="0" borderId="16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top" wrapText="1"/>
    </xf>
    <xf numFmtId="49" fontId="19" fillId="0" borderId="16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209" fontId="2" fillId="0" borderId="29" xfId="0" applyNumberFormat="1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>
      <alignment horizontal="center" vertical="center"/>
    </xf>
    <xf numFmtId="209" fontId="2" fillId="0" borderId="18" xfId="0" applyNumberFormat="1" applyFont="1" applyFill="1" applyBorder="1" applyAlignment="1">
      <alignment horizontal="center" vertical="center" wrapText="1"/>
    </xf>
    <xf numFmtId="209" fontId="1" fillId="0" borderId="16" xfId="0" applyNumberFormat="1" applyFont="1" applyFill="1" applyBorder="1" applyAlignment="1">
      <alignment horizontal="center" vertical="center"/>
    </xf>
    <xf numFmtId="209" fontId="1" fillId="0" borderId="18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2" fillId="0" borderId="16" xfId="0" applyNumberFormat="1" applyFont="1" applyFill="1" applyBorder="1" applyAlignment="1">
      <alignment horizontal="center" vertical="center"/>
    </xf>
    <xf numFmtId="209" fontId="2" fillId="0" borderId="16" xfId="0" applyNumberFormat="1" applyFont="1" applyFill="1" applyBorder="1" applyAlignment="1">
      <alignment horizontal="center" vertical="center" wrapText="1"/>
    </xf>
    <xf numFmtId="209" fontId="1" fillId="33" borderId="0" xfId="0" applyNumberFormat="1" applyFont="1" applyFill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quotePrefix="1">
      <alignment horizontal="center" vertical="center"/>
    </xf>
    <xf numFmtId="49" fontId="1" fillId="0" borderId="18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209" fontId="2" fillId="0" borderId="0" xfId="0" applyNumberFormat="1" applyFont="1" applyFill="1" applyAlignment="1">
      <alignment/>
    </xf>
    <xf numFmtId="209" fontId="1" fillId="0" borderId="0" xfId="0" applyNumberFormat="1" applyFont="1" applyFill="1" applyAlignment="1">
      <alignment horizontal="left"/>
    </xf>
    <xf numFmtId="209" fontId="1" fillId="0" borderId="0" xfId="0" applyNumberFormat="1" applyFont="1" applyFill="1" applyAlignment="1">
      <alignment wrapText="1"/>
    </xf>
    <xf numFmtId="20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1" fillId="0" borderId="35" xfId="0" applyFont="1" applyFill="1" applyBorder="1" applyAlignment="1">
      <alignment horizontal="centerContinuous" wrapText="1"/>
    </xf>
    <xf numFmtId="0" fontId="2" fillId="0" borderId="3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/>
    </xf>
    <xf numFmtId="0" fontId="2" fillId="0" borderId="38" xfId="0" applyFont="1" applyFill="1" applyBorder="1" applyAlignment="1">
      <alignment horizontal="center" wrapText="1"/>
    </xf>
    <xf numFmtId="209" fontId="2" fillId="0" borderId="36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right" wrapText="1"/>
    </xf>
    <xf numFmtId="211" fontId="11" fillId="0" borderId="16" xfId="0" applyNumberFormat="1" applyFont="1" applyFill="1" applyBorder="1" applyAlignment="1">
      <alignment wrapText="1"/>
    </xf>
    <xf numFmtId="209" fontId="11" fillId="0" borderId="16" xfId="0" applyNumberFormat="1" applyFont="1" applyFill="1" applyBorder="1" applyAlignment="1">
      <alignment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11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6" fillId="0" borderId="4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1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wrapText="1"/>
    </xf>
    <xf numFmtId="0" fontId="11" fillId="0" borderId="43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19" fillId="0" borderId="46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0" fontId="19" fillId="0" borderId="40" xfId="0" applyFont="1" applyFill="1" applyBorder="1" applyAlignment="1">
      <alignment wrapText="1"/>
    </xf>
    <xf numFmtId="0" fontId="4" fillId="0" borderId="47" xfId="0" applyFont="1" applyFill="1" applyBorder="1" applyAlignment="1">
      <alignment/>
    </xf>
    <xf numFmtId="0" fontId="19" fillId="0" borderId="48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4" fillId="0" borderId="49" xfId="0" applyFont="1" applyFill="1" applyBorder="1" applyAlignment="1">
      <alignment/>
    </xf>
    <xf numFmtId="0" fontId="19" fillId="0" borderId="50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11" fillId="0" borderId="51" xfId="0" applyFont="1" applyFill="1" applyBorder="1" applyAlignment="1">
      <alignment horizontal="left"/>
    </xf>
    <xf numFmtId="0" fontId="16" fillId="0" borderId="36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11" fillId="0" borderId="5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9" fontId="1" fillId="0" borderId="4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211" fontId="11" fillId="0" borderId="16" xfId="0" applyNumberFormat="1" applyFont="1" applyFill="1" applyBorder="1" applyAlignment="1">
      <alignment horizontal="center" vertical="center" wrapText="1"/>
    </xf>
    <xf numFmtId="209" fontId="2" fillId="0" borderId="40" xfId="0" applyNumberFormat="1" applyFont="1" applyFill="1" applyBorder="1" applyAlignment="1">
      <alignment horizontal="center" vertical="center"/>
    </xf>
    <xf numFmtId="209" fontId="2" fillId="0" borderId="43" xfId="0" applyNumberFormat="1" applyFont="1" applyFill="1" applyBorder="1" applyAlignment="1">
      <alignment horizontal="center" vertical="center"/>
    </xf>
    <xf numFmtId="209" fontId="1" fillId="0" borderId="46" xfId="0" applyNumberFormat="1" applyFont="1" applyFill="1" applyBorder="1" applyAlignment="1">
      <alignment horizontal="center" vertical="center"/>
    </xf>
    <xf numFmtId="209" fontId="1" fillId="0" borderId="57" xfId="0" applyNumberFormat="1" applyFont="1" applyFill="1" applyBorder="1" applyAlignment="1">
      <alignment horizontal="center" vertical="center"/>
    </xf>
    <xf numFmtId="209" fontId="1" fillId="0" borderId="48" xfId="0" applyNumberFormat="1" applyFont="1" applyFill="1" applyBorder="1" applyAlignment="1">
      <alignment horizontal="center" vertical="center"/>
    </xf>
    <xf numFmtId="209" fontId="1" fillId="0" borderId="40" xfId="0" applyNumberFormat="1" applyFont="1" applyFill="1" applyBorder="1" applyAlignment="1">
      <alignment horizontal="center" vertical="center"/>
    </xf>
    <xf numFmtId="209" fontId="1" fillId="0" borderId="58" xfId="0" applyNumberFormat="1" applyFont="1" applyFill="1" applyBorder="1" applyAlignment="1">
      <alignment horizontal="center" vertical="center"/>
    </xf>
    <xf numFmtId="209" fontId="1" fillId="0" borderId="36" xfId="0" applyNumberFormat="1" applyFont="1" applyFill="1" applyBorder="1" applyAlignment="1">
      <alignment horizontal="center" vertical="center"/>
    </xf>
    <xf numFmtId="209" fontId="1" fillId="0" borderId="51" xfId="0" applyNumberFormat="1" applyFont="1" applyFill="1" applyBorder="1" applyAlignment="1">
      <alignment horizontal="center" vertical="center"/>
    </xf>
    <xf numFmtId="209" fontId="2" fillId="0" borderId="36" xfId="0" applyNumberFormat="1" applyFont="1" applyFill="1" applyBorder="1" applyAlignment="1">
      <alignment horizontal="center" vertical="center"/>
    </xf>
    <xf numFmtId="209" fontId="2" fillId="0" borderId="43" xfId="0" applyNumberFormat="1" applyFont="1" applyFill="1" applyBorder="1" applyAlignment="1">
      <alignment horizontal="center" vertical="center" wrapText="1"/>
    </xf>
    <xf numFmtId="209" fontId="1" fillId="0" borderId="59" xfId="0" applyNumberFormat="1" applyFont="1" applyFill="1" applyBorder="1" applyAlignment="1">
      <alignment horizontal="center" vertical="center"/>
    </xf>
    <xf numFmtId="209" fontId="2" fillId="0" borderId="51" xfId="0" applyNumberFormat="1" applyFont="1" applyFill="1" applyBorder="1" applyAlignment="1">
      <alignment horizontal="center" vertical="center"/>
    </xf>
    <xf numFmtId="209" fontId="1" fillId="0" borderId="43" xfId="0" applyNumberFormat="1" applyFont="1" applyFill="1" applyBorder="1" applyAlignment="1">
      <alignment horizontal="center" vertical="center"/>
    </xf>
    <xf numFmtId="209" fontId="1" fillId="0" borderId="60" xfId="0" applyNumberFormat="1" applyFont="1" applyFill="1" applyBorder="1" applyAlignment="1">
      <alignment horizontal="center" vertical="center"/>
    </xf>
    <xf numFmtId="209" fontId="0" fillId="0" borderId="4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11" fillId="0" borderId="45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Continuous" wrapText="1"/>
    </xf>
    <xf numFmtId="209" fontId="1" fillId="0" borderId="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09" fontId="1" fillId="0" borderId="50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21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right" vertical="center" wrapText="1" readingOrder="1"/>
    </xf>
    <xf numFmtId="209" fontId="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center" vertical="center" wrapText="1" readingOrder="1"/>
    </xf>
    <xf numFmtId="0" fontId="11" fillId="0" borderId="42" xfId="0" applyNumberFormat="1" applyFont="1" applyFill="1" applyBorder="1" applyAlignment="1">
      <alignment horizontal="center" vertical="center" wrapText="1" readingOrder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09" fontId="1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right" vertical="center" wrapText="1" readingOrder="1"/>
    </xf>
    <xf numFmtId="209" fontId="1" fillId="0" borderId="4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" fillId="0" borderId="63" xfId="0" applyFont="1" applyFill="1" applyBorder="1" applyAlignment="1">
      <alignment horizontal="centerContinuous" vertical="center" wrapText="1"/>
    </xf>
    <xf numFmtId="0" fontId="1" fillId="0" borderId="45" xfId="0" applyFont="1" applyFill="1" applyBorder="1" applyAlignment="1">
      <alignment horizontal="center" vertical="center"/>
    </xf>
    <xf numFmtId="209" fontId="0" fillId="0" borderId="45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09" fontId="0" fillId="0" borderId="65" xfId="0" applyNumberFormat="1" applyFont="1" applyFill="1" applyBorder="1" applyAlignment="1">
      <alignment horizontal="center" vertical="center"/>
    </xf>
    <xf numFmtId="209" fontId="18" fillId="0" borderId="65" xfId="0" applyNumberFormat="1" applyFont="1" applyFill="1" applyBorder="1" applyAlignment="1">
      <alignment horizontal="center" vertical="center"/>
    </xf>
    <xf numFmtId="209" fontId="18" fillId="0" borderId="65" xfId="0" applyNumberFormat="1" applyFont="1" applyFill="1" applyBorder="1" applyAlignment="1">
      <alignment horizontal="center" vertical="center"/>
    </xf>
    <xf numFmtId="209" fontId="1" fillId="0" borderId="65" xfId="0" applyNumberFormat="1" applyFont="1" applyFill="1" applyBorder="1" applyAlignment="1">
      <alignment horizontal="center" vertical="center"/>
    </xf>
    <xf numFmtId="209" fontId="8" fillId="0" borderId="65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1" fillId="0" borderId="51" xfId="0" applyFont="1" applyFill="1" applyBorder="1" applyAlignment="1">
      <alignment horizontal="centerContinuous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09" fontId="1" fillId="0" borderId="51" xfId="0" applyNumberFormat="1" applyFont="1" applyBorder="1" applyAlignment="1">
      <alignment horizontal="center" vertical="center"/>
    </xf>
    <xf numFmtId="209" fontId="18" fillId="0" borderId="4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09" fontId="1" fillId="0" borderId="16" xfId="0" applyNumberFormat="1" applyFont="1" applyFill="1" applyBorder="1" applyAlignment="1" applyProtection="1">
      <alignment horizontal="center" vertical="center"/>
      <protection/>
    </xf>
    <xf numFmtId="209" fontId="1" fillId="0" borderId="0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 wrapText="1" readingOrder="1"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209" fontId="2" fillId="0" borderId="44" xfId="0" applyNumberFormat="1" applyFont="1" applyFill="1" applyBorder="1" applyAlignment="1">
      <alignment horizontal="center" vertical="center"/>
    </xf>
    <xf numFmtId="209" fontId="6" fillId="0" borderId="36" xfId="0" applyNumberFormat="1" applyFont="1" applyFill="1" applyBorder="1" applyAlignment="1">
      <alignment horizontal="center" vertical="center"/>
    </xf>
    <xf numFmtId="209" fontId="2" fillId="0" borderId="4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209" fontId="27" fillId="0" borderId="45" xfId="0" applyNumberFormat="1" applyFont="1" applyFill="1" applyBorder="1" applyAlignment="1">
      <alignment horizontal="center" vertical="center"/>
    </xf>
    <xf numFmtId="209" fontId="27" fillId="0" borderId="46" xfId="0" applyNumberFormat="1" applyFont="1" applyFill="1" applyBorder="1" applyAlignment="1">
      <alignment horizontal="center" vertical="center"/>
    </xf>
    <xf numFmtId="209" fontId="27" fillId="0" borderId="65" xfId="0" applyNumberFormat="1" applyFont="1" applyFill="1" applyBorder="1" applyAlignment="1">
      <alignment horizontal="center" vertical="center"/>
    </xf>
    <xf numFmtId="211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11" fontId="3" fillId="0" borderId="16" xfId="0" applyNumberFormat="1" applyFont="1" applyBorder="1" applyAlignment="1">
      <alignment horizontal="center" vertical="center"/>
    </xf>
    <xf numFmtId="209" fontId="2" fillId="0" borderId="0" xfId="0" applyNumberFormat="1" applyFont="1" applyFill="1" applyBorder="1" applyAlignment="1">
      <alignment vertical="center"/>
    </xf>
    <xf numFmtId="211" fontId="1" fillId="0" borderId="0" xfId="0" applyNumberFormat="1" applyFont="1" applyAlignment="1">
      <alignment/>
    </xf>
    <xf numFmtId="209" fontId="2" fillId="0" borderId="4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1" fillId="34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209" fontId="1" fillId="0" borderId="64" xfId="0" applyNumberFormat="1" applyFont="1" applyFill="1" applyBorder="1" applyAlignment="1">
      <alignment horizontal="center" vertical="center"/>
    </xf>
    <xf numFmtId="209" fontId="1" fillId="0" borderId="67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center" wrapText="1" readingOrder="1"/>
    </xf>
    <xf numFmtId="0" fontId="16" fillId="0" borderId="45" xfId="0" applyNumberFormat="1" applyFont="1" applyFill="1" applyBorder="1" applyAlignment="1">
      <alignment horizontal="left" vertical="center" wrapText="1" readingOrder="1"/>
    </xf>
    <xf numFmtId="0" fontId="16" fillId="0" borderId="49" xfId="0" applyNumberFormat="1" applyFont="1" applyFill="1" applyBorder="1" applyAlignment="1">
      <alignment horizontal="center" vertical="center" wrapText="1" readingOrder="1"/>
    </xf>
    <xf numFmtId="211" fontId="0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6" fillId="0" borderId="20" xfId="0" applyNumberFormat="1" applyFont="1" applyFill="1" applyBorder="1" applyAlignment="1">
      <alignment horizontal="left" vertical="center" wrapText="1" readingOrder="1"/>
    </xf>
    <xf numFmtId="49" fontId="9" fillId="0" borderId="16" xfId="0" applyNumberFormat="1" applyFont="1" applyFill="1" applyBorder="1" applyAlignment="1">
      <alignment vertical="top" wrapText="1"/>
    </xf>
    <xf numFmtId="209" fontId="1" fillId="0" borderId="47" xfId="0" applyNumberFormat="1" applyFont="1" applyFill="1" applyBorder="1" applyAlignment="1">
      <alignment horizontal="center" vertical="center"/>
    </xf>
    <xf numFmtId="209" fontId="1" fillId="0" borderId="49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13" fillId="0" borderId="16" xfId="0" applyFont="1" applyBorder="1" applyAlignment="1">
      <alignment horizontal="center"/>
    </xf>
    <xf numFmtId="0" fontId="7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209" fontId="1" fillId="0" borderId="0" xfId="0" applyNumberFormat="1" applyFont="1" applyFill="1" applyAlignment="1">
      <alignment horizontal="left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03" fontId="8" fillId="0" borderId="69" xfId="0" applyNumberFormat="1" applyFont="1" applyFill="1" applyBorder="1" applyAlignment="1">
      <alignment horizontal="center" vertical="center" wrapText="1"/>
    </xf>
    <xf numFmtId="203" fontId="8" fillId="0" borderId="16" xfId="0" applyNumberFormat="1" applyFont="1" applyFill="1" applyBorder="1" applyAlignment="1">
      <alignment horizontal="center" vertical="center" wrapText="1"/>
    </xf>
    <xf numFmtId="203" fontId="8" fillId="0" borderId="3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>
      <alignment horizontal="center" vertical="center" wrapText="1" readingOrder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8" fillId="0" borderId="7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203" fontId="8" fillId="0" borderId="76" xfId="0" applyNumberFormat="1" applyFont="1" applyFill="1" applyBorder="1" applyAlignment="1">
      <alignment horizontal="center" vertical="center" textRotation="90" wrapText="1"/>
    </xf>
    <xf numFmtId="203" fontId="8" fillId="0" borderId="17" xfId="0" applyNumberFormat="1" applyFont="1" applyFill="1" applyBorder="1" applyAlignment="1">
      <alignment horizontal="center" vertical="center" textRotation="90" wrapText="1"/>
    </xf>
    <xf numFmtId="203" fontId="8" fillId="0" borderId="2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77" xfId="0" applyNumberFormat="1" applyFont="1" applyFill="1" applyBorder="1" applyAlignment="1">
      <alignment horizontal="center" vertical="center" wrapText="1" readingOrder="1"/>
    </xf>
    <xf numFmtId="0" fontId="2" fillId="0" borderId="20" xfId="0" applyNumberFormat="1" applyFont="1" applyFill="1" applyBorder="1" applyAlignment="1">
      <alignment horizontal="center" vertical="center" wrapText="1" readingOrder="1"/>
    </xf>
    <xf numFmtId="0" fontId="2" fillId="0" borderId="78" xfId="0" applyNumberFormat="1" applyFont="1" applyFill="1" applyBorder="1" applyAlignment="1">
      <alignment horizontal="center" vertical="center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vertical="top" wrapText="1"/>
    </xf>
    <xf numFmtId="49" fontId="16" fillId="0" borderId="2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vertical="top" wrapText="1"/>
    </xf>
    <xf numFmtId="49" fontId="16" fillId="0" borderId="19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top" wrapText="1"/>
    </xf>
    <xf numFmtId="0" fontId="16" fillId="0" borderId="47" xfId="0" applyFont="1" applyFill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Continuous" wrapText="1"/>
    </xf>
    <xf numFmtId="0" fontId="2" fillId="0" borderId="59" xfId="0" applyFont="1" applyFill="1" applyBorder="1" applyAlignment="1">
      <alignment horizontal="center" vertical="top" wrapText="1"/>
    </xf>
    <xf numFmtId="209" fontId="6" fillId="0" borderId="70" xfId="0" applyNumberFormat="1" applyFont="1" applyFill="1" applyBorder="1" applyAlignment="1">
      <alignment horizontal="center" vertical="center"/>
    </xf>
    <xf numFmtId="209" fontId="2" fillId="0" borderId="79" xfId="0" applyNumberFormat="1" applyFont="1" applyFill="1" applyBorder="1" applyAlignment="1">
      <alignment horizontal="center" vertical="center"/>
    </xf>
    <xf numFmtId="209" fontId="1" fillId="0" borderId="73" xfId="0" applyNumberFormat="1" applyFont="1" applyFill="1" applyBorder="1" applyAlignment="1">
      <alignment horizontal="center" vertical="center"/>
    </xf>
    <xf numFmtId="209" fontId="2" fillId="0" borderId="65" xfId="0" applyNumberFormat="1" applyFont="1" applyFill="1" applyBorder="1" applyAlignment="1">
      <alignment horizontal="center" vertical="center"/>
    </xf>
    <xf numFmtId="209" fontId="1" fillId="0" borderId="79" xfId="0" applyNumberFormat="1" applyFont="1" applyFill="1" applyBorder="1" applyAlignment="1">
      <alignment horizontal="center" vertical="center"/>
    </xf>
    <xf numFmtId="209" fontId="1" fillId="0" borderId="7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Continuous" wrapText="1"/>
    </xf>
    <xf numFmtId="0" fontId="1" fillId="0" borderId="6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209" fontId="2" fillId="0" borderId="14" xfId="0" applyNumberFormat="1" applyFont="1" applyFill="1" applyBorder="1" applyAlignment="1">
      <alignment horizontal="center" vertical="center" wrapText="1"/>
    </xf>
    <xf numFmtId="209" fontId="2" fillId="0" borderId="64" xfId="0" applyNumberFormat="1" applyFont="1" applyFill="1" applyBorder="1" applyAlignment="1">
      <alignment horizontal="center" vertical="center" wrapText="1"/>
    </xf>
    <xf numFmtId="209" fontId="2" fillId="0" borderId="58" xfId="0" applyNumberFormat="1" applyFont="1" applyFill="1" applyBorder="1" applyAlignment="1">
      <alignment horizontal="center" vertical="center"/>
    </xf>
    <xf numFmtId="209" fontId="2" fillId="0" borderId="14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2" fillId="0" borderId="12" xfId="0" applyNumberFormat="1" applyFont="1" applyFill="1" applyBorder="1" applyAlignment="1">
      <alignment horizontal="center" vertical="center" wrapText="1"/>
    </xf>
    <xf numFmtId="209" fontId="2" fillId="0" borderId="57" xfId="0" applyNumberFormat="1" applyFont="1" applyFill="1" applyBorder="1" applyAlignment="1">
      <alignment horizontal="center" vertical="center"/>
    </xf>
    <xf numFmtId="209" fontId="1" fillId="0" borderId="13" xfId="0" applyNumberFormat="1" applyFont="1" applyFill="1" applyBorder="1" applyAlignment="1">
      <alignment horizontal="center" vertical="center"/>
    </xf>
    <xf numFmtId="209" fontId="2" fillId="0" borderId="58" xfId="0" applyNumberFormat="1" applyFont="1" applyFill="1" applyBorder="1" applyAlignment="1">
      <alignment horizontal="center" vertical="center" wrapText="1"/>
    </xf>
    <xf numFmtId="209" fontId="2" fillId="0" borderId="12" xfId="0" applyNumberFormat="1" applyFont="1" applyFill="1" applyBorder="1" applyAlignment="1">
      <alignment horizontal="center" vertical="center"/>
    </xf>
    <xf numFmtId="209" fontId="1" fillId="0" borderId="57" xfId="0" applyNumberFormat="1" applyFont="1" applyFill="1" applyBorder="1" applyAlignment="1" applyProtection="1">
      <alignment horizontal="center" vertical="center"/>
      <protection/>
    </xf>
    <xf numFmtId="209" fontId="1" fillId="0" borderId="30" xfId="0" applyNumberFormat="1" applyFont="1" applyFill="1" applyBorder="1" applyAlignment="1">
      <alignment horizontal="center" vertical="center"/>
    </xf>
    <xf numFmtId="209" fontId="1" fillId="0" borderId="31" xfId="44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48" xfId="0" applyFont="1" applyFill="1" applyBorder="1" applyAlignment="1">
      <alignment horizontal="center" vertical="center" wrapText="1"/>
    </xf>
    <xf numFmtId="209" fontId="2" fillId="0" borderId="39" xfId="0" applyNumberFormat="1" applyFont="1" applyFill="1" applyBorder="1" applyAlignment="1">
      <alignment horizontal="center" vertical="center"/>
    </xf>
    <xf numFmtId="209" fontId="1" fillId="0" borderId="21" xfId="0" applyNumberFormat="1" applyFont="1" applyFill="1" applyBorder="1" applyAlignment="1">
      <alignment horizontal="center" vertical="center" wrapText="1"/>
    </xf>
    <xf numFmtId="209" fontId="1" fillId="0" borderId="39" xfId="0" applyNumberFormat="1" applyFont="1" applyFill="1" applyBorder="1" applyAlignment="1">
      <alignment horizontal="center" vertical="center"/>
    </xf>
    <xf numFmtId="209" fontId="1" fillId="0" borderId="52" xfId="0" applyNumberFormat="1" applyFont="1" applyFill="1" applyBorder="1" applyAlignment="1">
      <alignment horizontal="center" vertical="center" wrapText="1"/>
    </xf>
    <xf numFmtId="209" fontId="1" fillId="0" borderId="35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Border="1" applyAlignment="1">
      <alignment horizontal="center" vertical="center" wrapText="1"/>
    </xf>
    <xf numFmtId="209" fontId="2" fillId="0" borderId="37" xfId="0" applyNumberFormat="1" applyFont="1" applyFill="1" applyBorder="1" applyAlignment="1">
      <alignment horizontal="center" vertical="center" wrapText="1"/>
    </xf>
    <xf numFmtId="209" fontId="2" fillId="0" borderId="44" xfId="0" applyNumberFormat="1" applyFont="1" applyFill="1" applyBorder="1" applyAlignment="1">
      <alignment horizontal="center" vertical="center" wrapText="1"/>
    </xf>
    <xf numFmtId="209" fontId="2" fillId="0" borderId="35" xfId="0" applyNumberFormat="1" applyFont="1" applyFill="1" applyBorder="1" applyAlignment="1">
      <alignment horizontal="center" vertical="center" wrapText="1"/>
    </xf>
    <xf numFmtId="209" fontId="0" fillId="0" borderId="21" xfId="0" applyNumberFormat="1" applyFont="1" applyFill="1" applyBorder="1" applyAlignment="1">
      <alignment horizontal="center" vertical="center"/>
    </xf>
    <xf numFmtId="209" fontId="1" fillId="0" borderId="53" xfId="0" applyNumberFormat="1" applyFont="1" applyFill="1" applyBorder="1" applyAlignment="1">
      <alignment horizontal="center" vertical="center" wrapText="1"/>
    </xf>
    <xf numFmtId="209" fontId="2" fillId="0" borderId="35" xfId="0" applyNumberFormat="1" applyFont="1" applyFill="1" applyBorder="1" applyAlignment="1">
      <alignment horizontal="center" vertical="center"/>
    </xf>
    <xf numFmtId="209" fontId="2" fillId="0" borderId="0" xfId="0" applyNumberFormat="1" applyFont="1" applyFill="1" applyBorder="1" applyAlignment="1">
      <alignment horizontal="center" vertical="center"/>
    </xf>
    <xf numFmtId="209" fontId="1" fillId="0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2"/>
  <sheetViews>
    <sheetView zoomScalePageLayoutView="0" workbookViewId="0" topLeftCell="A1">
      <selection activeCell="D17" sqref="D17:L17"/>
    </sheetView>
  </sheetViews>
  <sheetFormatPr defaultColWidth="9.140625" defaultRowHeight="12.75"/>
  <cols>
    <col min="1" max="16384" width="9.140625" style="340" customWidth="1"/>
  </cols>
  <sheetData>
    <row r="1" spans="4:12" ht="16.5">
      <c r="D1" s="359"/>
      <c r="E1" s="359"/>
      <c r="F1" s="359"/>
      <c r="G1" s="359"/>
      <c r="H1" s="359"/>
      <c r="I1" s="359"/>
      <c r="J1" s="359"/>
      <c r="K1" s="359"/>
      <c r="L1" s="359"/>
    </row>
    <row r="2" spans="4:12" ht="20.25">
      <c r="D2" s="370" t="s">
        <v>844</v>
      </c>
      <c r="E2" s="370"/>
      <c r="F2" s="370"/>
      <c r="G2" s="370"/>
      <c r="H2" s="370"/>
      <c r="I2" s="370"/>
      <c r="J2" s="370"/>
      <c r="K2" s="370"/>
      <c r="L2" s="359"/>
    </row>
    <row r="3" spans="4:12" ht="16.5">
      <c r="D3" s="374" t="s">
        <v>679</v>
      </c>
      <c r="E3" s="374"/>
      <c r="F3" s="374"/>
      <c r="G3" s="374"/>
      <c r="H3" s="374"/>
      <c r="I3" s="359"/>
      <c r="J3" s="359"/>
      <c r="K3" s="359"/>
      <c r="L3" s="359"/>
    </row>
    <row r="4" spans="4:12" ht="20.25">
      <c r="D4" s="370" t="s">
        <v>843</v>
      </c>
      <c r="E4" s="370"/>
      <c r="F4" s="370"/>
      <c r="G4" s="370"/>
      <c r="H4" s="370"/>
      <c r="I4" s="370"/>
      <c r="J4" s="370"/>
      <c r="K4" s="370"/>
      <c r="L4" s="370"/>
    </row>
    <row r="5" spans="4:12" ht="16.5">
      <c r="D5" s="373" t="s">
        <v>680</v>
      </c>
      <c r="E5" s="375"/>
      <c r="F5" s="375"/>
      <c r="G5" s="375"/>
      <c r="H5" s="375"/>
      <c r="I5" s="375"/>
      <c r="J5" s="359"/>
      <c r="K5" s="359"/>
      <c r="L5" s="359"/>
    </row>
    <row r="6" spans="4:12" ht="16.5">
      <c r="D6" s="359"/>
      <c r="E6" s="359"/>
      <c r="F6" s="359"/>
      <c r="G6" s="359"/>
      <c r="H6" s="359"/>
      <c r="I6" s="359"/>
      <c r="J6" s="359"/>
      <c r="K6" s="359"/>
      <c r="L6" s="359"/>
    </row>
    <row r="7" spans="4:12" ht="22.5">
      <c r="D7" s="376" t="s">
        <v>684</v>
      </c>
      <c r="E7" s="376"/>
      <c r="F7" s="376"/>
      <c r="G7" s="376"/>
      <c r="H7" s="376"/>
      <c r="I7" s="376"/>
      <c r="J7" s="376"/>
      <c r="K7" s="376"/>
      <c r="L7" s="359"/>
    </row>
    <row r="8" spans="4:12" ht="20.25">
      <c r="D8" s="360"/>
      <c r="E8" s="360"/>
      <c r="F8" s="360"/>
      <c r="G8" s="360"/>
      <c r="H8" s="360"/>
      <c r="I8" s="360"/>
      <c r="J8" s="360"/>
      <c r="K8" s="360"/>
      <c r="L8" s="359"/>
    </row>
    <row r="9" spans="4:12" ht="20.25">
      <c r="D9" s="371" t="s">
        <v>845</v>
      </c>
      <c r="E9" s="371"/>
      <c r="F9" s="371"/>
      <c r="G9" s="371"/>
      <c r="H9" s="371"/>
      <c r="I9" s="371"/>
      <c r="J9" s="371"/>
      <c r="K9" s="371"/>
      <c r="L9" s="371"/>
    </row>
    <row r="10" spans="4:12" ht="16.5">
      <c r="D10" s="373" t="s">
        <v>681</v>
      </c>
      <c r="E10" s="373"/>
      <c r="F10" s="373"/>
      <c r="G10" s="373"/>
      <c r="H10" s="373"/>
      <c r="I10" s="373"/>
      <c r="J10" s="373"/>
      <c r="K10" s="373"/>
      <c r="L10" s="373"/>
    </row>
    <row r="11" spans="4:12" ht="16.5">
      <c r="D11" s="359"/>
      <c r="E11" s="359"/>
      <c r="F11" s="359"/>
      <c r="G11" s="359"/>
      <c r="H11" s="359"/>
      <c r="I11" s="359"/>
      <c r="J11" s="359"/>
      <c r="K11" s="359"/>
      <c r="L11" s="359"/>
    </row>
    <row r="12" spans="4:13" ht="17.25">
      <c r="D12" s="369" t="s">
        <v>846</v>
      </c>
      <c r="E12" s="369"/>
      <c r="F12" s="369"/>
      <c r="G12" s="369"/>
      <c r="H12" s="369"/>
      <c r="I12" s="369"/>
      <c r="J12" s="369"/>
      <c r="K12" s="369"/>
      <c r="L12" s="369"/>
      <c r="M12" s="341"/>
    </row>
    <row r="13" spans="4:12" ht="16.5">
      <c r="D13" s="373" t="s">
        <v>682</v>
      </c>
      <c r="E13" s="373"/>
      <c r="F13" s="373"/>
      <c r="G13" s="373"/>
      <c r="H13" s="373"/>
      <c r="I13" s="373"/>
      <c r="J13" s="373"/>
      <c r="K13" s="359"/>
      <c r="L13" s="359"/>
    </row>
    <row r="14" spans="4:12" ht="16.5">
      <c r="D14" s="361"/>
      <c r="E14" s="361"/>
      <c r="F14" s="361"/>
      <c r="G14" s="361"/>
      <c r="H14" s="361"/>
      <c r="I14" s="361"/>
      <c r="J14" s="361"/>
      <c r="K14" s="359"/>
      <c r="L14" s="359"/>
    </row>
    <row r="15" spans="4:12" ht="16.5">
      <c r="D15" s="361"/>
      <c r="E15" s="361"/>
      <c r="F15" s="361"/>
      <c r="G15" s="361"/>
      <c r="H15" s="361"/>
      <c r="I15" s="361"/>
      <c r="J15" s="361"/>
      <c r="K15" s="359"/>
      <c r="L15" s="359"/>
    </row>
    <row r="16" spans="4:12" ht="16.5">
      <c r="D16" s="359"/>
      <c r="E16" s="359"/>
      <c r="F16" s="359"/>
      <c r="G16" s="359"/>
      <c r="H16" s="359"/>
      <c r="I16" s="359"/>
      <c r="J16" s="359"/>
      <c r="K16" s="359"/>
      <c r="L16" s="359"/>
    </row>
    <row r="17" spans="4:12" ht="16.5">
      <c r="D17" s="372" t="s">
        <v>853</v>
      </c>
      <c r="E17" s="372"/>
      <c r="F17" s="372"/>
      <c r="G17" s="372"/>
      <c r="H17" s="372"/>
      <c r="I17" s="372"/>
      <c r="J17" s="372"/>
      <c r="K17" s="372"/>
      <c r="L17" s="372"/>
    </row>
    <row r="18" spans="4:12" ht="16.5">
      <c r="D18" s="373" t="s">
        <v>683</v>
      </c>
      <c r="E18" s="373"/>
      <c r="F18" s="373"/>
      <c r="G18" s="373"/>
      <c r="H18" s="373"/>
      <c r="I18" s="373"/>
      <c r="J18" s="373"/>
      <c r="K18" s="373"/>
      <c r="L18" s="373"/>
    </row>
    <row r="19" spans="4:12" ht="16.5">
      <c r="D19" s="359"/>
      <c r="E19" s="359"/>
      <c r="F19" s="359"/>
      <c r="G19" s="359"/>
      <c r="H19" s="359"/>
      <c r="I19" s="359"/>
      <c r="J19" s="359"/>
      <c r="K19" s="359"/>
      <c r="L19" s="359"/>
    </row>
    <row r="20" spans="4:12" ht="16.5">
      <c r="D20" s="359"/>
      <c r="E20" s="359"/>
      <c r="F20" s="359"/>
      <c r="G20" s="359"/>
      <c r="H20" s="359"/>
      <c r="I20" s="359"/>
      <c r="J20" s="359"/>
      <c r="K20" s="359"/>
      <c r="L20" s="359"/>
    </row>
    <row r="21" spans="4:12" ht="16.5">
      <c r="D21" s="359"/>
      <c r="E21" s="359"/>
      <c r="F21" s="359"/>
      <c r="G21" s="359"/>
      <c r="H21" s="359"/>
      <c r="I21" s="359"/>
      <c r="J21" s="359"/>
      <c r="K21" s="359"/>
      <c r="L21" s="359"/>
    </row>
    <row r="22" spans="4:12" ht="16.5">
      <c r="D22" s="359"/>
      <c r="E22" s="359"/>
      <c r="F22" s="359"/>
      <c r="G22" s="359"/>
      <c r="H22" s="359"/>
      <c r="I22" s="359"/>
      <c r="J22" s="359"/>
      <c r="K22" s="359"/>
      <c r="L22" s="359"/>
    </row>
  </sheetData>
  <sheetProtection/>
  <mergeCells count="11">
    <mergeCell ref="D13:J13"/>
    <mergeCell ref="D12:L12"/>
    <mergeCell ref="D4:L4"/>
    <mergeCell ref="D9:L9"/>
    <mergeCell ref="D17:L17"/>
    <mergeCell ref="D18:L18"/>
    <mergeCell ref="D2:K2"/>
    <mergeCell ref="D3:H3"/>
    <mergeCell ref="D5:I5"/>
    <mergeCell ref="D7:K7"/>
    <mergeCell ref="D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7109375" style="38" bestFit="1" customWidth="1"/>
    <col min="2" max="2" width="42.421875" style="53" customWidth="1"/>
    <col min="3" max="3" width="8.7109375" style="38" customWidth="1"/>
    <col min="4" max="4" width="13.8515625" style="54" customWidth="1"/>
    <col min="5" max="5" width="14.140625" style="52" customWidth="1"/>
    <col min="6" max="6" width="12.140625" style="52" customWidth="1"/>
    <col min="7" max="16384" width="9.140625" style="40" customWidth="1"/>
  </cols>
  <sheetData>
    <row r="1" spans="5:6" ht="21.75" customHeight="1">
      <c r="E1" s="367" t="s">
        <v>868</v>
      </c>
      <c r="F1" s="367"/>
    </row>
    <row r="2" spans="3:6" s="39" customFormat="1" ht="59.25" customHeight="1">
      <c r="C2" s="433" t="s">
        <v>475</v>
      </c>
      <c r="D2" s="433"/>
      <c r="E2" s="382" t="s">
        <v>871</v>
      </c>
      <c r="F2" s="382"/>
    </row>
    <row r="3" spans="2:6" s="39" customFormat="1" ht="24.75" customHeight="1">
      <c r="B3" s="433" t="s">
        <v>789</v>
      </c>
      <c r="C3" s="433"/>
      <c r="D3" s="433"/>
      <c r="E3" s="433"/>
      <c r="F3" s="433"/>
    </row>
    <row r="4" s="39" customFormat="1" ht="13.5" thickBot="1"/>
    <row r="5" spans="1:6" ht="13.5" customHeight="1" thickBot="1">
      <c r="A5" s="71"/>
      <c r="B5" s="71"/>
      <c r="C5" s="469"/>
      <c r="D5" s="405" t="s">
        <v>288</v>
      </c>
      <c r="E5" s="381"/>
      <c r="F5" s="406"/>
    </row>
    <row r="6" spans="1:6" ht="12.75" customHeight="1">
      <c r="A6" s="377" t="s">
        <v>596</v>
      </c>
      <c r="B6" s="377" t="s">
        <v>313</v>
      </c>
      <c r="C6" s="404" t="s">
        <v>595</v>
      </c>
      <c r="D6" s="480" t="s">
        <v>602</v>
      </c>
      <c r="E6" s="69" t="s">
        <v>527</v>
      </c>
      <c r="F6" s="292"/>
    </row>
    <row r="7" spans="1:6" ht="26.25" thickBot="1">
      <c r="A7" s="378"/>
      <c r="B7" s="378"/>
      <c r="C7" s="470"/>
      <c r="D7" s="481"/>
      <c r="E7" s="70" t="s">
        <v>597</v>
      </c>
      <c r="F7" s="482" t="s">
        <v>598</v>
      </c>
    </row>
    <row r="8" spans="1:6" s="38" customFormat="1" ht="12.75">
      <c r="A8" s="56">
        <v>1</v>
      </c>
      <c r="B8" s="41">
        <v>2</v>
      </c>
      <c r="C8" s="471">
        <v>3</v>
      </c>
      <c r="D8" s="483">
        <v>4</v>
      </c>
      <c r="E8" s="50">
        <v>5</v>
      </c>
      <c r="F8" s="484">
        <v>6</v>
      </c>
    </row>
    <row r="9" spans="1:6" s="39" customFormat="1" ht="36" customHeight="1">
      <c r="A9" s="107" t="s">
        <v>159</v>
      </c>
      <c r="B9" s="343" t="s">
        <v>685</v>
      </c>
      <c r="C9" s="472"/>
      <c r="D9" s="485">
        <f>SUM(D10,D45,D64)</f>
        <v>664892.3</v>
      </c>
      <c r="E9" s="97">
        <f>SUM(E10,E45,E64)</f>
        <v>664892.3</v>
      </c>
      <c r="F9" s="486">
        <f>SUM(F10,F45,F64)</f>
        <v>73100</v>
      </c>
    </row>
    <row r="10" spans="1:6" s="47" customFormat="1" ht="42" customHeight="1">
      <c r="A10" s="44" t="s">
        <v>160</v>
      </c>
      <c r="B10" s="55" t="s">
        <v>686</v>
      </c>
      <c r="C10" s="473">
        <v>7100</v>
      </c>
      <c r="D10" s="485">
        <f>SUM(D11,D14,D16,D36,D39)</f>
        <v>140819.09999999998</v>
      </c>
      <c r="E10" s="97">
        <f>SUM(E11,E14,E16,E36,E39)</f>
        <v>140819.09999999998</v>
      </c>
      <c r="F10" s="487" t="s">
        <v>165</v>
      </c>
    </row>
    <row r="11" spans="1:6" s="47" customFormat="1" ht="41.25" customHeight="1">
      <c r="A11" s="44" t="s">
        <v>621</v>
      </c>
      <c r="B11" s="45" t="s">
        <v>687</v>
      </c>
      <c r="C11" s="46">
        <v>7131</v>
      </c>
      <c r="D11" s="485">
        <f>SUM(D12:D13)</f>
        <v>55803.4</v>
      </c>
      <c r="E11" s="99">
        <f>SUM(E12:E13)</f>
        <v>55803.4</v>
      </c>
      <c r="F11" s="487" t="s">
        <v>165</v>
      </c>
    </row>
    <row r="12" spans="1:6" ht="40.5" customHeight="1">
      <c r="A12" s="48" t="s">
        <v>319</v>
      </c>
      <c r="B12" s="94" t="s">
        <v>496</v>
      </c>
      <c r="C12" s="474"/>
      <c r="D12" s="313">
        <f>SUM(E12:F12)</f>
        <v>4533.1</v>
      </c>
      <c r="E12" s="100">
        <v>4533.1</v>
      </c>
      <c r="F12" s="231" t="s">
        <v>165</v>
      </c>
    </row>
    <row r="13" spans="1:6" ht="32.25" customHeight="1">
      <c r="A13" s="65">
        <v>1112</v>
      </c>
      <c r="B13" s="94" t="s">
        <v>314</v>
      </c>
      <c r="C13" s="474"/>
      <c r="D13" s="313">
        <f>SUM(E13:F13)</f>
        <v>51270.3</v>
      </c>
      <c r="E13" s="100">
        <v>51270.3</v>
      </c>
      <c r="F13" s="231" t="s">
        <v>165</v>
      </c>
    </row>
    <row r="14" spans="1:6" s="47" customFormat="1" ht="29.25" customHeight="1">
      <c r="A14" s="66">
        <v>1120</v>
      </c>
      <c r="B14" s="45" t="s">
        <v>688</v>
      </c>
      <c r="C14" s="46">
        <v>7136</v>
      </c>
      <c r="D14" s="485">
        <f>SUM(D15)</f>
        <v>79797.4</v>
      </c>
      <c r="E14" s="99">
        <f>SUM(E15)</f>
        <v>79797.4</v>
      </c>
      <c r="F14" s="487" t="s">
        <v>165</v>
      </c>
    </row>
    <row r="15" spans="1:6" ht="36.75" customHeight="1">
      <c r="A15" s="48" t="s">
        <v>320</v>
      </c>
      <c r="B15" s="94" t="s">
        <v>689</v>
      </c>
      <c r="C15" s="474"/>
      <c r="D15" s="313">
        <f>SUM(E15:F15)</f>
        <v>79797.4</v>
      </c>
      <c r="E15" s="100">
        <v>79797.4</v>
      </c>
      <c r="F15" s="231" t="s">
        <v>165</v>
      </c>
    </row>
    <row r="16" spans="1:6" ht="87.75" customHeight="1">
      <c r="A16" s="345" t="s">
        <v>624</v>
      </c>
      <c r="B16" s="344" t="s">
        <v>690</v>
      </c>
      <c r="C16" s="46">
        <v>7145</v>
      </c>
      <c r="D16" s="488">
        <f aca="true" t="shared" si="0" ref="D16:D21">E16</f>
        <v>2418.3</v>
      </c>
      <c r="E16" s="98">
        <f>SUM(E17,E18,E19,E20,E21,E22,E23,E24,E25,E26,E27,E28,E29,E30,E31,E32,E33,E34,E35)</f>
        <v>2418.3</v>
      </c>
      <c r="F16" s="487" t="s">
        <v>165</v>
      </c>
    </row>
    <row r="17" spans="1:6" s="39" customFormat="1" ht="53.25" customHeight="1">
      <c r="A17" s="346" t="s">
        <v>691</v>
      </c>
      <c r="B17" s="338" t="s">
        <v>692</v>
      </c>
      <c r="C17" s="475"/>
      <c r="D17" s="489">
        <f t="shared" si="0"/>
        <v>0</v>
      </c>
      <c r="E17" s="101"/>
      <c r="F17" s="234" t="s">
        <v>165</v>
      </c>
    </row>
    <row r="18" spans="1:6" s="39" customFormat="1" ht="42" customHeight="1">
      <c r="A18" s="42" t="s">
        <v>693</v>
      </c>
      <c r="B18" s="337" t="s">
        <v>694</v>
      </c>
      <c r="C18" s="474"/>
      <c r="D18" s="313">
        <f t="shared" si="0"/>
        <v>0</v>
      </c>
      <c r="E18" s="100"/>
      <c r="F18" s="231" t="s">
        <v>165</v>
      </c>
    </row>
    <row r="19" spans="1:6" s="39" customFormat="1" ht="29.25" customHeight="1">
      <c r="A19" s="42" t="s">
        <v>695</v>
      </c>
      <c r="B19" s="337" t="s">
        <v>696</v>
      </c>
      <c r="C19" s="474"/>
      <c r="D19" s="313">
        <f t="shared" si="0"/>
        <v>0</v>
      </c>
      <c r="E19" s="100"/>
      <c r="F19" s="231" t="s">
        <v>165</v>
      </c>
    </row>
    <row r="20" spans="1:6" s="39" customFormat="1" ht="118.5" customHeight="1">
      <c r="A20" s="42" t="s">
        <v>697</v>
      </c>
      <c r="B20" s="337" t="s">
        <v>698</v>
      </c>
      <c r="C20" s="474"/>
      <c r="D20" s="313">
        <f t="shared" si="0"/>
        <v>400</v>
      </c>
      <c r="E20" s="100">
        <v>400</v>
      </c>
      <c r="F20" s="231" t="s">
        <v>165</v>
      </c>
    </row>
    <row r="21" spans="1:6" s="39" customFormat="1" ht="93" customHeight="1">
      <c r="A21" s="65">
        <v>11305</v>
      </c>
      <c r="B21" s="337" t="s">
        <v>699</v>
      </c>
      <c r="C21" s="474"/>
      <c r="D21" s="313">
        <f t="shared" si="0"/>
        <v>0</v>
      </c>
      <c r="E21" s="100"/>
      <c r="F21" s="231" t="s">
        <v>165</v>
      </c>
    </row>
    <row r="22" spans="1:6" s="39" customFormat="1" ht="57.75" customHeight="1">
      <c r="A22" s="65">
        <v>11306</v>
      </c>
      <c r="B22" s="337" t="s">
        <v>662</v>
      </c>
      <c r="C22" s="474"/>
      <c r="D22" s="313">
        <f aca="true" t="shared" si="1" ref="D22:D35">E22</f>
        <v>0</v>
      </c>
      <c r="E22" s="100"/>
      <c r="F22" s="231" t="s">
        <v>165</v>
      </c>
    </row>
    <row r="23" spans="1:6" s="39" customFormat="1" ht="105" customHeight="1">
      <c r="A23" s="65">
        <v>11307</v>
      </c>
      <c r="B23" s="337" t="s">
        <v>700</v>
      </c>
      <c r="C23" s="474"/>
      <c r="D23" s="313">
        <f t="shared" si="1"/>
        <v>1822</v>
      </c>
      <c r="E23" s="100">
        <v>1822</v>
      </c>
      <c r="F23" s="231" t="s">
        <v>165</v>
      </c>
    </row>
    <row r="24" spans="1:6" s="39" customFormat="1" ht="81" customHeight="1">
      <c r="A24" s="78">
        <v>11308</v>
      </c>
      <c r="B24" s="337" t="s">
        <v>710</v>
      </c>
      <c r="C24" s="474"/>
      <c r="D24" s="313">
        <f t="shared" si="1"/>
        <v>0</v>
      </c>
      <c r="E24" s="100"/>
      <c r="F24" s="231" t="s">
        <v>165</v>
      </c>
    </row>
    <row r="25" spans="1:6" s="39" customFormat="1" ht="80.25" customHeight="1">
      <c r="A25" s="78">
        <v>11309</v>
      </c>
      <c r="B25" s="337" t="s">
        <v>701</v>
      </c>
      <c r="C25" s="474"/>
      <c r="D25" s="313">
        <f t="shared" si="1"/>
        <v>0</v>
      </c>
      <c r="E25" s="100"/>
      <c r="F25" s="231" t="s">
        <v>165</v>
      </c>
    </row>
    <row r="26" spans="1:6" s="39" customFormat="1" ht="55.5" customHeight="1">
      <c r="A26" s="78">
        <v>11310</v>
      </c>
      <c r="B26" s="338" t="s">
        <v>702</v>
      </c>
      <c r="C26" s="474"/>
      <c r="D26" s="313">
        <f t="shared" si="1"/>
        <v>139</v>
      </c>
      <c r="E26" s="100">
        <v>139</v>
      </c>
      <c r="F26" s="231" t="s">
        <v>165</v>
      </c>
    </row>
    <row r="27" spans="1:6" s="39" customFormat="1" ht="58.5" customHeight="1">
      <c r="A27" s="78">
        <v>11311</v>
      </c>
      <c r="B27" s="337" t="s">
        <v>703</v>
      </c>
      <c r="C27" s="474"/>
      <c r="D27" s="313">
        <f t="shared" si="1"/>
        <v>0</v>
      </c>
      <c r="E27" s="100"/>
      <c r="F27" s="231" t="s">
        <v>165</v>
      </c>
    </row>
    <row r="28" spans="1:6" s="39" customFormat="1" ht="130.5" customHeight="1">
      <c r="A28" s="78">
        <v>11312</v>
      </c>
      <c r="B28" s="337" t="s">
        <v>704</v>
      </c>
      <c r="C28" s="474"/>
      <c r="D28" s="313">
        <f t="shared" si="1"/>
        <v>57.3</v>
      </c>
      <c r="E28" s="100">
        <v>57.3</v>
      </c>
      <c r="F28" s="231" t="s">
        <v>165</v>
      </c>
    </row>
    <row r="29" spans="1:6" s="39" customFormat="1" ht="102" customHeight="1">
      <c r="A29" s="78">
        <v>11313</v>
      </c>
      <c r="B29" s="338" t="s">
        <v>705</v>
      </c>
      <c r="C29" s="474"/>
      <c r="D29" s="313">
        <f t="shared" si="1"/>
        <v>0</v>
      </c>
      <c r="E29" s="100"/>
      <c r="F29" s="231" t="s">
        <v>165</v>
      </c>
    </row>
    <row r="30" spans="1:6" s="39" customFormat="1" ht="40.5" customHeight="1">
      <c r="A30" s="78">
        <v>11314</v>
      </c>
      <c r="B30" s="338" t="s">
        <v>706</v>
      </c>
      <c r="C30" s="474"/>
      <c r="D30" s="313">
        <f t="shared" si="1"/>
        <v>0</v>
      </c>
      <c r="E30" s="100"/>
      <c r="F30" s="231" t="s">
        <v>165</v>
      </c>
    </row>
    <row r="31" spans="1:6" s="39" customFormat="1" ht="63.75">
      <c r="A31" s="78">
        <v>11315</v>
      </c>
      <c r="B31" s="338" t="s">
        <v>707</v>
      </c>
      <c r="C31" s="474"/>
      <c r="D31" s="313">
        <f t="shared" si="1"/>
        <v>0</v>
      </c>
      <c r="E31" s="100"/>
      <c r="F31" s="231" t="s">
        <v>165</v>
      </c>
    </row>
    <row r="32" spans="1:6" s="39" customFormat="1" ht="41.25" customHeight="1">
      <c r="A32" s="339">
        <v>11316</v>
      </c>
      <c r="B32" s="338" t="s">
        <v>663</v>
      </c>
      <c r="C32" s="474"/>
      <c r="D32" s="313">
        <f t="shared" si="1"/>
        <v>0</v>
      </c>
      <c r="E32" s="100"/>
      <c r="F32" s="231" t="s">
        <v>165</v>
      </c>
    </row>
    <row r="33" spans="1:6" s="39" customFormat="1" ht="51.75" customHeight="1">
      <c r="A33" s="339">
        <v>11317</v>
      </c>
      <c r="B33" s="338" t="s">
        <v>678</v>
      </c>
      <c r="C33" s="474"/>
      <c r="D33" s="313">
        <f t="shared" si="1"/>
        <v>0</v>
      </c>
      <c r="E33" s="100"/>
      <c r="F33" s="231" t="s">
        <v>165</v>
      </c>
    </row>
    <row r="34" spans="1:6" s="39" customFormat="1" ht="42.75" customHeight="1">
      <c r="A34" s="339">
        <v>11318</v>
      </c>
      <c r="B34" s="338" t="s">
        <v>708</v>
      </c>
      <c r="C34" s="474"/>
      <c r="D34" s="313">
        <f t="shared" si="1"/>
        <v>0</v>
      </c>
      <c r="E34" s="100"/>
      <c r="F34" s="231" t="s">
        <v>165</v>
      </c>
    </row>
    <row r="35" spans="1:6" s="39" customFormat="1" ht="27" customHeight="1">
      <c r="A35" s="78">
        <v>11319</v>
      </c>
      <c r="B35" s="338" t="s">
        <v>709</v>
      </c>
      <c r="C35" s="474"/>
      <c r="D35" s="313">
        <f t="shared" si="1"/>
        <v>0</v>
      </c>
      <c r="E35" s="100"/>
      <c r="F35" s="231"/>
    </row>
    <row r="36" spans="1:6" s="47" customFormat="1" ht="37.5" customHeight="1">
      <c r="A36" s="91">
        <v>1140</v>
      </c>
      <c r="B36" s="347" t="s">
        <v>711</v>
      </c>
      <c r="C36" s="473">
        <v>7146</v>
      </c>
      <c r="D36" s="490">
        <f>E36</f>
        <v>2800</v>
      </c>
      <c r="E36" s="104">
        <f>SUM(E37,E38)</f>
        <v>2800</v>
      </c>
      <c r="F36" s="491" t="s">
        <v>165</v>
      </c>
    </row>
    <row r="37" spans="1:6" s="39" customFormat="1" ht="93.75" customHeight="1">
      <c r="A37" s="65">
        <v>1141</v>
      </c>
      <c r="B37" s="337" t="s">
        <v>712</v>
      </c>
      <c r="C37" s="471"/>
      <c r="D37" s="492">
        <f>SUM(E37:F37)</f>
        <v>2000</v>
      </c>
      <c r="E37" s="102">
        <v>2000</v>
      </c>
      <c r="F37" s="242" t="s">
        <v>165</v>
      </c>
    </row>
    <row r="38" spans="1:6" s="39" customFormat="1" ht="104.25" customHeight="1">
      <c r="A38" s="79">
        <v>1142</v>
      </c>
      <c r="B38" s="337" t="s">
        <v>713</v>
      </c>
      <c r="C38" s="474"/>
      <c r="D38" s="313">
        <f>SUM(E38:F38)</f>
        <v>800</v>
      </c>
      <c r="E38" s="100">
        <v>800</v>
      </c>
      <c r="F38" s="231" t="s">
        <v>165</v>
      </c>
    </row>
    <row r="39" spans="1:6" s="47" customFormat="1" ht="29.25" customHeight="1">
      <c r="A39" s="66">
        <v>1150</v>
      </c>
      <c r="B39" s="45" t="s">
        <v>714</v>
      </c>
      <c r="C39" s="473">
        <v>7161</v>
      </c>
      <c r="D39" s="485">
        <f>SUM(D40,D44)</f>
        <v>0</v>
      </c>
      <c r="E39" s="99">
        <f>SUM(E40,E44)</f>
        <v>0</v>
      </c>
      <c r="F39" s="487" t="s">
        <v>165</v>
      </c>
    </row>
    <row r="40" spans="1:6" ht="67.5" customHeight="1">
      <c r="A40" s="78">
        <v>1151</v>
      </c>
      <c r="B40" s="96" t="s">
        <v>715</v>
      </c>
      <c r="C40" s="49"/>
      <c r="D40" s="489">
        <f>SUM(D41:D43)</f>
        <v>0</v>
      </c>
      <c r="E40" s="101">
        <f>SUM(E41:E43)</f>
        <v>0</v>
      </c>
      <c r="F40" s="234" t="s">
        <v>165</v>
      </c>
    </row>
    <row r="41" spans="1:6" s="39" customFormat="1" ht="16.5" customHeight="1">
      <c r="A41" s="80">
        <v>1152</v>
      </c>
      <c r="B41" s="92" t="s">
        <v>716</v>
      </c>
      <c r="C41" s="474"/>
      <c r="D41" s="313">
        <f>SUM(E41:F41)</f>
        <v>0</v>
      </c>
      <c r="E41" s="100"/>
      <c r="F41" s="231" t="s">
        <v>165</v>
      </c>
    </row>
    <row r="42" spans="1:6" s="39" customFormat="1" ht="16.5" customHeight="1">
      <c r="A42" s="80">
        <v>1153</v>
      </c>
      <c r="B42" s="348" t="s">
        <v>717</v>
      </c>
      <c r="C42" s="474"/>
      <c r="D42" s="313">
        <f>SUM(E42:F42)</f>
        <v>0</v>
      </c>
      <c r="E42" s="311"/>
      <c r="F42" s="231" t="s">
        <v>165</v>
      </c>
    </row>
    <row r="43" spans="1:6" s="39" customFormat="1" ht="25.5">
      <c r="A43" s="80">
        <v>1154</v>
      </c>
      <c r="B43" s="92" t="s">
        <v>718</v>
      </c>
      <c r="C43" s="474"/>
      <c r="D43" s="313">
        <f>SUM(E43:F43)</f>
        <v>0</v>
      </c>
      <c r="E43" s="311"/>
      <c r="F43" s="231" t="s">
        <v>165</v>
      </c>
    </row>
    <row r="44" spans="1:6" s="39" customFormat="1" ht="89.25">
      <c r="A44" s="80">
        <v>1155</v>
      </c>
      <c r="B44" s="96" t="s">
        <v>719</v>
      </c>
      <c r="C44" s="474"/>
      <c r="D44" s="313">
        <f>SUM(E44:F44)</f>
        <v>0</v>
      </c>
      <c r="E44" s="311"/>
      <c r="F44" s="231" t="s">
        <v>165</v>
      </c>
    </row>
    <row r="45" spans="1:6" s="47" customFormat="1" ht="45" customHeight="1">
      <c r="A45" s="66">
        <v>1200</v>
      </c>
      <c r="B45" s="45" t="s">
        <v>720</v>
      </c>
      <c r="C45" s="473">
        <v>7300</v>
      </c>
      <c r="D45" s="485">
        <f>SUM(D46,D48,D50,D52,D54,D61)</f>
        <v>449309.4</v>
      </c>
      <c r="E45" s="99">
        <f>SUM(E46,E48,E50,E52,E54,E61)</f>
        <v>449309.4</v>
      </c>
      <c r="F45" s="493">
        <f>SUM(F46,F48,F50,F52,F54,F61)</f>
        <v>0</v>
      </c>
    </row>
    <row r="46" spans="1:6" s="47" customFormat="1" ht="50.25" customHeight="1">
      <c r="A46" s="66">
        <v>1210</v>
      </c>
      <c r="B46" s="45" t="s">
        <v>721</v>
      </c>
      <c r="C46" s="46">
        <v>7311</v>
      </c>
      <c r="D46" s="494">
        <f>SUM(D47)</f>
        <v>0</v>
      </c>
      <c r="E46" s="103">
        <f>SUM(E47)</f>
        <v>0</v>
      </c>
      <c r="F46" s="487" t="s">
        <v>165</v>
      </c>
    </row>
    <row r="47" spans="1:6" ht="65.25" customHeight="1">
      <c r="A47" s="65">
        <v>1211</v>
      </c>
      <c r="B47" s="96" t="s">
        <v>722</v>
      </c>
      <c r="C47" s="476"/>
      <c r="D47" s="313">
        <f>SUM(E47:F47)</f>
        <v>0</v>
      </c>
      <c r="E47" s="311"/>
      <c r="F47" s="231" t="s">
        <v>165</v>
      </c>
    </row>
    <row r="48" spans="1:6" s="47" customFormat="1" ht="38.25">
      <c r="A48" s="66">
        <v>1220</v>
      </c>
      <c r="B48" s="45" t="s">
        <v>723</v>
      </c>
      <c r="C48" s="477">
        <v>7312</v>
      </c>
      <c r="D48" s="494">
        <f>SUM(D49)</f>
        <v>0</v>
      </c>
      <c r="E48" s="98" t="s">
        <v>165</v>
      </c>
      <c r="F48" s="491">
        <f>SUM(F49)</f>
        <v>0</v>
      </c>
    </row>
    <row r="49" spans="1:6" ht="66.75" customHeight="1">
      <c r="A49" s="79">
        <v>1221</v>
      </c>
      <c r="B49" s="96" t="s">
        <v>724</v>
      </c>
      <c r="C49" s="476"/>
      <c r="D49" s="313">
        <f>SUM(E49:F49)</f>
        <v>0</v>
      </c>
      <c r="E49" s="100" t="s">
        <v>165</v>
      </c>
      <c r="F49" s="231">
        <v>0</v>
      </c>
    </row>
    <row r="50" spans="1:6" s="47" customFormat="1" ht="45.75" customHeight="1">
      <c r="A50" s="66">
        <v>1230</v>
      </c>
      <c r="B50" s="45" t="s">
        <v>725</v>
      </c>
      <c r="C50" s="477">
        <v>7321</v>
      </c>
      <c r="D50" s="494">
        <f>SUM(D51)</f>
        <v>0</v>
      </c>
      <c r="E50" s="103">
        <f>SUM(E51)</f>
        <v>0</v>
      </c>
      <c r="F50" s="487" t="s">
        <v>165</v>
      </c>
    </row>
    <row r="51" spans="1:6" ht="56.25" customHeight="1">
      <c r="A51" s="65">
        <v>1231</v>
      </c>
      <c r="B51" s="94" t="s">
        <v>726</v>
      </c>
      <c r="C51" s="476"/>
      <c r="D51" s="313">
        <f>SUM(E51:F51)</f>
        <v>0</v>
      </c>
      <c r="E51" s="311"/>
      <c r="F51" s="231" t="s">
        <v>165</v>
      </c>
    </row>
    <row r="52" spans="1:6" s="47" customFormat="1" ht="39" customHeight="1">
      <c r="A52" s="91">
        <v>1240</v>
      </c>
      <c r="B52" s="51" t="s">
        <v>727</v>
      </c>
      <c r="C52" s="478">
        <v>7322</v>
      </c>
      <c r="D52" s="494">
        <f>SUM(D53)</f>
        <v>0</v>
      </c>
      <c r="E52" s="103" t="s">
        <v>165</v>
      </c>
      <c r="F52" s="491">
        <f>SUM(F53)</f>
        <v>0</v>
      </c>
    </row>
    <row r="53" spans="1:6" ht="63" customHeight="1">
      <c r="A53" s="65">
        <v>1241</v>
      </c>
      <c r="B53" s="94" t="s">
        <v>728</v>
      </c>
      <c r="C53" s="476"/>
      <c r="D53" s="313">
        <f>SUM(E53:F53)</f>
        <v>0</v>
      </c>
      <c r="E53" s="100" t="s">
        <v>165</v>
      </c>
      <c r="F53" s="495">
        <v>0</v>
      </c>
    </row>
    <row r="54" spans="1:6" s="47" customFormat="1" ht="69" customHeight="1">
      <c r="A54" s="91">
        <v>1250</v>
      </c>
      <c r="B54" s="51" t="s">
        <v>729</v>
      </c>
      <c r="C54" s="473">
        <v>7331</v>
      </c>
      <c r="D54" s="490">
        <f>SUM(D55,D56,D59,D60)</f>
        <v>449309.4</v>
      </c>
      <c r="E54" s="104">
        <f>SUM(E55,E56,E59,E60)</f>
        <v>449309.4</v>
      </c>
      <c r="F54" s="491" t="s">
        <v>165</v>
      </c>
    </row>
    <row r="55" spans="1:6" ht="38.25">
      <c r="A55" s="65">
        <v>1251</v>
      </c>
      <c r="B55" s="94" t="s">
        <v>730</v>
      </c>
      <c r="C55" s="474"/>
      <c r="D55" s="313">
        <f>SUM(E55:F55)</f>
        <v>449309.4</v>
      </c>
      <c r="E55" s="100">
        <v>449309.4</v>
      </c>
      <c r="F55" s="231" t="s">
        <v>165</v>
      </c>
    </row>
    <row r="56" spans="1:6" ht="38.25">
      <c r="A56" s="65">
        <v>1252</v>
      </c>
      <c r="B56" s="94" t="s">
        <v>731</v>
      </c>
      <c r="C56" s="476"/>
      <c r="D56" s="313">
        <f>SUM(D57:D58)</f>
        <v>0</v>
      </c>
      <c r="E56" s="100">
        <f>SUM(E57:E58)</f>
        <v>0</v>
      </c>
      <c r="F56" s="231" t="s">
        <v>165</v>
      </c>
    </row>
    <row r="57" spans="1:6" ht="63.75">
      <c r="A57" s="65">
        <v>1253</v>
      </c>
      <c r="B57" s="92" t="s">
        <v>732</v>
      </c>
      <c r="C57" s="474"/>
      <c r="D57" s="313">
        <f>SUM(E57:F57)</f>
        <v>0</v>
      </c>
      <c r="E57" s="100"/>
      <c r="F57" s="231" t="s">
        <v>165</v>
      </c>
    </row>
    <row r="58" spans="1:6" ht="28.5" customHeight="1">
      <c r="A58" s="65">
        <v>1254</v>
      </c>
      <c r="B58" s="92" t="s">
        <v>733</v>
      </c>
      <c r="C58" s="474"/>
      <c r="D58" s="313">
        <f>SUM(E58:F58)</f>
        <v>0</v>
      </c>
      <c r="E58" s="311"/>
      <c r="F58" s="231" t="s">
        <v>165</v>
      </c>
    </row>
    <row r="59" spans="1:6" ht="36.75" customHeight="1">
      <c r="A59" s="65">
        <v>1255</v>
      </c>
      <c r="B59" s="94" t="s">
        <v>75</v>
      </c>
      <c r="C59" s="476"/>
      <c r="D59" s="313">
        <f>SUM(E59:F59)</f>
        <v>0</v>
      </c>
      <c r="E59" s="311"/>
      <c r="F59" s="231" t="s">
        <v>165</v>
      </c>
    </row>
    <row r="60" spans="1:6" ht="38.25">
      <c r="A60" s="65">
        <v>1256</v>
      </c>
      <c r="B60" s="94" t="s">
        <v>278</v>
      </c>
      <c r="C60" s="476"/>
      <c r="D60" s="313">
        <f>SUM(E60:F60)</f>
        <v>0</v>
      </c>
      <c r="E60" s="311"/>
      <c r="F60" s="231" t="s">
        <v>165</v>
      </c>
    </row>
    <row r="61" spans="1:6" s="47" customFormat="1" ht="51">
      <c r="A61" s="91">
        <v>1260</v>
      </c>
      <c r="B61" s="51" t="s">
        <v>734</v>
      </c>
      <c r="C61" s="473">
        <v>7332</v>
      </c>
      <c r="D61" s="485">
        <f>SUM(D62:D63)</f>
        <v>0</v>
      </c>
      <c r="E61" s="103" t="s">
        <v>165</v>
      </c>
      <c r="F61" s="493">
        <f>SUM(F62:F63)</f>
        <v>0</v>
      </c>
    </row>
    <row r="62" spans="1:6" ht="41.25" customHeight="1">
      <c r="A62" s="65">
        <v>1261</v>
      </c>
      <c r="B62" s="94" t="s">
        <v>735</v>
      </c>
      <c r="C62" s="476"/>
      <c r="D62" s="313">
        <f>SUM(E62:F62)</f>
        <v>0</v>
      </c>
      <c r="E62" s="100" t="s">
        <v>165</v>
      </c>
      <c r="F62" s="231">
        <v>0</v>
      </c>
    </row>
    <row r="63" spans="1:6" ht="40.5" customHeight="1">
      <c r="A63" s="65">
        <v>1262</v>
      </c>
      <c r="B63" s="94" t="s">
        <v>279</v>
      </c>
      <c r="C63" s="476"/>
      <c r="D63" s="313">
        <f>SUM(E63:F63)</f>
        <v>0</v>
      </c>
      <c r="E63" s="100" t="s">
        <v>165</v>
      </c>
      <c r="F63" s="231">
        <v>0</v>
      </c>
    </row>
    <row r="64" spans="1:6" s="47" customFormat="1" ht="51.75" customHeight="1">
      <c r="A64" s="93" t="s">
        <v>161</v>
      </c>
      <c r="B64" s="51" t="s">
        <v>736</v>
      </c>
      <c r="C64" s="473">
        <v>7400</v>
      </c>
      <c r="D64" s="485">
        <f>SUM(D65,D67,D69,D74,D78,D102,D105,D108,D111)</f>
        <v>74763.8</v>
      </c>
      <c r="E64" s="99">
        <f>SUM(E65,E67,E69,E74,E78,E102,E105,E108,E111)</f>
        <v>74763.8</v>
      </c>
      <c r="F64" s="493">
        <f>SUM(F65,F67,F69,F74,F78,F102,F105,F108,F111)</f>
        <v>73100</v>
      </c>
    </row>
    <row r="65" spans="1:6" s="47" customFormat="1" ht="24.75" customHeight="1">
      <c r="A65" s="93" t="s">
        <v>630</v>
      </c>
      <c r="B65" s="51" t="s">
        <v>737</v>
      </c>
      <c r="C65" s="473">
        <v>7411</v>
      </c>
      <c r="D65" s="485">
        <f>SUM(D66)</f>
        <v>0</v>
      </c>
      <c r="E65" s="103" t="s">
        <v>165</v>
      </c>
      <c r="F65" s="493">
        <f>SUM(F66)</f>
        <v>0</v>
      </c>
    </row>
    <row r="66" spans="1:6" ht="51.75" customHeight="1">
      <c r="A66" s="48" t="s">
        <v>321</v>
      </c>
      <c r="B66" s="94" t="s">
        <v>738</v>
      </c>
      <c r="C66" s="476"/>
      <c r="D66" s="313">
        <f aca="true" t="shared" si="2" ref="D66:D73">SUM(E66:F66)</f>
        <v>0</v>
      </c>
      <c r="E66" s="100" t="s">
        <v>165</v>
      </c>
      <c r="F66" s="231">
        <v>0</v>
      </c>
    </row>
    <row r="67" spans="1:6" s="47" customFormat="1" ht="12.75">
      <c r="A67" s="93" t="s">
        <v>322</v>
      </c>
      <c r="B67" s="51" t="s">
        <v>739</v>
      </c>
      <c r="C67" s="473">
        <v>7412</v>
      </c>
      <c r="D67" s="485">
        <f>SUM(D68)</f>
        <v>0</v>
      </c>
      <c r="E67" s="99">
        <f>SUM(E68)</f>
        <v>0</v>
      </c>
      <c r="F67" s="491" t="s">
        <v>165</v>
      </c>
    </row>
    <row r="68" spans="1:6" ht="42" customHeight="1">
      <c r="A68" s="48" t="s">
        <v>323</v>
      </c>
      <c r="B68" s="94" t="s">
        <v>740</v>
      </c>
      <c r="C68" s="476"/>
      <c r="D68" s="313">
        <f t="shared" si="2"/>
        <v>0</v>
      </c>
      <c r="E68" s="100"/>
      <c r="F68" s="231" t="s">
        <v>165</v>
      </c>
    </row>
    <row r="69" spans="1:6" s="47" customFormat="1" ht="38.25">
      <c r="A69" s="93" t="s">
        <v>324</v>
      </c>
      <c r="B69" s="51" t="s">
        <v>741</v>
      </c>
      <c r="C69" s="473">
        <v>7415</v>
      </c>
      <c r="D69" s="485">
        <f>SUM(D70:D73)</f>
        <v>35898.200000000004</v>
      </c>
      <c r="E69" s="99">
        <f>SUM(E70:E73)</f>
        <v>35898.200000000004</v>
      </c>
      <c r="F69" s="491" t="s">
        <v>165</v>
      </c>
    </row>
    <row r="70" spans="1:6" ht="39.75" customHeight="1">
      <c r="A70" s="48" t="s">
        <v>325</v>
      </c>
      <c r="B70" s="94" t="s">
        <v>742</v>
      </c>
      <c r="C70" s="476"/>
      <c r="D70" s="313">
        <f t="shared" si="2"/>
        <v>28633.8</v>
      </c>
      <c r="E70" s="100">
        <v>28633.8</v>
      </c>
      <c r="F70" s="231" t="s">
        <v>165</v>
      </c>
    </row>
    <row r="71" spans="1:6" ht="42" customHeight="1">
      <c r="A71" s="48" t="s">
        <v>326</v>
      </c>
      <c r="B71" s="94" t="s">
        <v>521</v>
      </c>
      <c r="C71" s="476"/>
      <c r="D71" s="313">
        <f t="shared" si="2"/>
        <v>5041</v>
      </c>
      <c r="E71" s="100">
        <v>5041</v>
      </c>
      <c r="F71" s="231" t="s">
        <v>165</v>
      </c>
    </row>
    <row r="72" spans="1:6" ht="55.5" customHeight="1">
      <c r="A72" s="48" t="s">
        <v>327</v>
      </c>
      <c r="B72" s="94" t="s">
        <v>315</v>
      </c>
      <c r="C72" s="476"/>
      <c r="D72" s="313">
        <f t="shared" si="2"/>
        <v>0</v>
      </c>
      <c r="E72" s="100"/>
      <c r="F72" s="231" t="s">
        <v>165</v>
      </c>
    </row>
    <row r="73" spans="1:6" ht="18" customHeight="1">
      <c r="A73" s="42" t="s">
        <v>281</v>
      </c>
      <c r="B73" s="94" t="s">
        <v>316</v>
      </c>
      <c r="C73" s="476"/>
      <c r="D73" s="313">
        <f t="shared" si="2"/>
        <v>2223.4</v>
      </c>
      <c r="E73" s="100">
        <v>2223.4</v>
      </c>
      <c r="F73" s="231" t="s">
        <v>165</v>
      </c>
    </row>
    <row r="74" spans="1:6" s="47" customFormat="1" ht="55.5" customHeight="1">
      <c r="A74" s="93" t="s">
        <v>282</v>
      </c>
      <c r="B74" s="51" t="s">
        <v>743</v>
      </c>
      <c r="C74" s="473">
        <v>7421</v>
      </c>
      <c r="D74" s="485">
        <f>SUM(D75:D77)</f>
        <v>5400</v>
      </c>
      <c r="E74" s="99">
        <f>SUM(E75:E77)</f>
        <v>5400</v>
      </c>
      <c r="F74" s="491" t="s">
        <v>165</v>
      </c>
    </row>
    <row r="75" spans="1:6" ht="102" customHeight="1">
      <c r="A75" s="48" t="s">
        <v>283</v>
      </c>
      <c r="B75" s="94" t="s">
        <v>744</v>
      </c>
      <c r="C75" s="476"/>
      <c r="D75" s="313">
        <f>SUM(E75:F75)</f>
        <v>0</v>
      </c>
      <c r="E75" s="100"/>
      <c r="F75" s="231" t="s">
        <v>165</v>
      </c>
    </row>
    <row r="76" spans="1:6" s="47" customFormat="1" ht="69.75" customHeight="1">
      <c r="A76" s="48" t="s">
        <v>76</v>
      </c>
      <c r="B76" s="94" t="s">
        <v>522</v>
      </c>
      <c r="C76" s="474"/>
      <c r="D76" s="313">
        <f>SUM(E76:F76)</f>
        <v>5400</v>
      </c>
      <c r="E76" s="311">
        <v>5400</v>
      </c>
      <c r="F76" s="231" t="s">
        <v>165</v>
      </c>
    </row>
    <row r="77" spans="1:6" s="47" customFormat="1" ht="76.5">
      <c r="A77" s="42" t="s">
        <v>481</v>
      </c>
      <c r="B77" s="244" t="s">
        <v>482</v>
      </c>
      <c r="C77" s="474"/>
      <c r="D77" s="313">
        <f>SUM(E77:F77)</f>
        <v>0</v>
      </c>
      <c r="E77" s="311"/>
      <c r="F77" s="231" t="s">
        <v>165</v>
      </c>
    </row>
    <row r="78" spans="1:6" s="47" customFormat="1" ht="26.25" customHeight="1">
      <c r="A78" s="93" t="s">
        <v>328</v>
      </c>
      <c r="B78" s="51" t="s">
        <v>745</v>
      </c>
      <c r="C78" s="473">
        <v>7422</v>
      </c>
      <c r="D78" s="485">
        <f>D79+D100+D101</f>
        <v>33465.6</v>
      </c>
      <c r="E78" s="99">
        <f>SUM(E79,E100,E101)</f>
        <v>33465.6</v>
      </c>
      <c r="F78" s="491" t="s">
        <v>165</v>
      </c>
    </row>
    <row r="79" spans="1:6" s="47" customFormat="1" ht="104.25" customHeight="1">
      <c r="A79" s="48" t="s">
        <v>329</v>
      </c>
      <c r="B79" s="94" t="s">
        <v>746</v>
      </c>
      <c r="C79" s="449"/>
      <c r="D79" s="494">
        <f>SUM(D80,D81,D82,D83,D84,D85,D86,D90,D91,D92,D93,D94,D95,D96,D97,D98,D99,D100)</f>
        <v>33465.6</v>
      </c>
      <c r="E79" s="103">
        <f>SUM(E80,E81,E82,E83,E84,E85,E86,E87,E88,E89,E90,E91,E92,E93,E94,E95,E96,E97,E98,E99)</f>
        <v>33465.6</v>
      </c>
      <c r="F79" s="491" t="s">
        <v>165</v>
      </c>
    </row>
    <row r="80" spans="1:6" s="47" customFormat="1" ht="66" customHeight="1">
      <c r="A80" s="42" t="s">
        <v>747</v>
      </c>
      <c r="B80" s="349" t="s">
        <v>664</v>
      </c>
      <c r="C80" s="474"/>
      <c r="D80" s="313">
        <f aca="true" t="shared" si="3" ref="D80:D85">E80</f>
        <v>0</v>
      </c>
      <c r="E80" s="100"/>
      <c r="F80" s="231" t="s">
        <v>165</v>
      </c>
    </row>
    <row r="81" spans="1:6" s="47" customFormat="1" ht="128.25" customHeight="1">
      <c r="A81" s="42" t="s">
        <v>748</v>
      </c>
      <c r="B81" s="349" t="s">
        <v>665</v>
      </c>
      <c r="C81" s="474"/>
      <c r="D81" s="313">
        <f t="shared" si="3"/>
        <v>0</v>
      </c>
      <c r="E81" s="100"/>
      <c r="F81" s="231" t="s">
        <v>165</v>
      </c>
    </row>
    <row r="82" spans="1:6" s="47" customFormat="1" ht="65.25" customHeight="1">
      <c r="A82" s="42" t="s">
        <v>749</v>
      </c>
      <c r="B82" s="349" t="s">
        <v>666</v>
      </c>
      <c r="C82" s="474"/>
      <c r="D82" s="313">
        <f t="shared" si="3"/>
        <v>0</v>
      </c>
      <c r="E82" s="100"/>
      <c r="F82" s="231" t="s">
        <v>165</v>
      </c>
    </row>
    <row r="83" spans="1:6" s="47" customFormat="1" ht="76.5" customHeight="1">
      <c r="A83" s="42" t="s">
        <v>750</v>
      </c>
      <c r="B83" s="349" t="s">
        <v>667</v>
      </c>
      <c r="C83" s="474"/>
      <c r="D83" s="313">
        <f t="shared" si="3"/>
        <v>0</v>
      </c>
      <c r="E83" s="100"/>
      <c r="F83" s="231" t="s">
        <v>165</v>
      </c>
    </row>
    <row r="84" spans="1:6" s="47" customFormat="1" ht="35.25" customHeight="1">
      <c r="A84" s="42" t="s">
        <v>751</v>
      </c>
      <c r="B84" s="349" t="s">
        <v>668</v>
      </c>
      <c r="C84" s="474"/>
      <c r="D84" s="313">
        <f t="shared" si="3"/>
        <v>0</v>
      </c>
      <c r="E84" s="100"/>
      <c r="F84" s="231" t="s">
        <v>165</v>
      </c>
    </row>
    <row r="85" spans="1:6" s="47" customFormat="1" ht="45.75" customHeight="1">
      <c r="A85" s="42" t="s">
        <v>752</v>
      </c>
      <c r="B85" s="349" t="s">
        <v>669</v>
      </c>
      <c r="C85" s="474"/>
      <c r="D85" s="313">
        <f t="shared" si="3"/>
        <v>0</v>
      </c>
      <c r="E85" s="100"/>
      <c r="F85" s="231" t="s">
        <v>165</v>
      </c>
    </row>
    <row r="86" spans="1:6" s="47" customFormat="1" ht="60.75" customHeight="1">
      <c r="A86" s="42" t="s">
        <v>753</v>
      </c>
      <c r="B86" s="94" t="s">
        <v>754</v>
      </c>
      <c r="C86" s="474"/>
      <c r="D86" s="313">
        <f>SUM(E86)</f>
        <v>12197.4</v>
      </c>
      <c r="E86" s="100">
        <v>12197.4</v>
      </c>
      <c r="F86" s="231" t="s">
        <v>165</v>
      </c>
    </row>
    <row r="87" spans="1:6" s="47" customFormat="1" ht="108" customHeight="1">
      <c r="A87" s="42" t="s">
        <v>755</v>
      </c>
      <c r="B87" s="94" t="s">
        <v>756</v>
      </c>
      <c r="C87" s="474"/>
      <c r="D87" s="313">
        <f aca="true" t="shared" si="4" ref="D87:D101">E87</f>
        <v>0</v>
      </c>
      <c r="E87" s="100"/>
      <c r="F87" s="231" t="s">
        <v>165</v>
      </c>
    </row>
    <row r="88" spans="1:6" s="47" customFormat="1" ht="27.75" customHeight="1">
      <c r="A88" s="42" t="s">
        <v>757</v>
      </c>
      <c r="B88" s="94" t="s">
        <v>758</v>
      </c>
      <c r="C88" s="474"/>
      <c r="D88" s="313">
        <f t="shared" si="4"/>
        <v>0</v>
      </c>
      <c r="E88" s="100"/>
      <c r="F88" s="231" t="s">
        <v>165</v>
      </c>
    </row>
    <row r="89" spans="1:6" s="47" customFormat="1" ht="89.25" customHeight="1">
      <c r="A89" s="42" t="s">
        <v>759</v>
      </c>
      <c r="B89" s="94" t="s">
        <v>670</v>
      </c>
      <c r="C89" s="474"/>
      <c r="D89" s="313">
        <f t="shared" si="4"/>
        <v>0</v>
      </c>
      <c r="E89" s="100"/>
      <c r="F89" s="231" t="s">
        <v>165</v>
      </c>
    </row>
    <row r="90" spans="1:6" s="47" customFormat="1" ht="117" customHeight="1">
      <c r="A90" s="42" t="s">
        <v>760</v>
      </c>
      <c r="B90" s="94" t="s">
        <v>761</v>
      </c>
      <c r="C90" s="474"/>
      <c r="D90" s="489">
        <f t="shared" si="4"/>
        <v>0</v>
      </c>
      <c r="E90" s="100"/>
      <c r="F90" s="231" t="s">
        <v>165</v>
      </c>
    </row>
    <row r="91" spans="1:6" s="47" customFormat="1" ht="55.5" customHeight="1">
      <c r="A91" s="42" t="s">
        <v>762</v>
      </c>
      <c r="B91" s="94" t="s">
        <v>671</v>
      </c>
      <c r="C91" s="474"/>
      <c r="D91" s="489">
        <f t="shared" si="4"/>
        <v>1459.7</v>
      </c>
      <c r="E91" s="100">
        <v>1459.7</v>
      </c>
      <c r="F91" s="231" t="s">
        <v>165</v>
      </c>
    </row>
    <row r="92" spans="1:6" s="47" customFormat="1" ht="39.75" customHeight="1">
      <c r="A92" s="42" t="s">
        <v>763</v>
      </c>
      <c r="B92" s="94" t="s">
        <v>764</v>
      </c>
      <c r="C92" s="474"/>
      <c r="D92" s="489">
        <f t="shared" si="4"/>
        <v>14949</v>
      </c>
      <c r="E92" s="100">
        <v>14949</v>
      </c>
      <c r="F92" s="231" t="s">
        <v>165</v>
      </c>
    </row>
    <row r="93" spans="1:6" s="47" customFormat="1" ht="72.75" customHeight="1">
      <c r="A93" s="42" t="s">
        <v>765</v>
      </c>
      <c r="B93" s="94" t="s">
        <v>766</v>
      </c>
      <c r="C93" s="474"/>
      <c r="D93" s="489">
        <f t="shared" si="4"/>
        <v>4859.5</v>
      </c>
      <c r="E93" s="100">
        <v>4859.5</v>
      </c>
      <c r="F93" s="231" t="s">
        <v>165</v>
      </c>
    </row>
    <row r="94" spans="1:6" s="47" customFormat="1" ht="106.5" customHeight="1">
      <c r="A94" s="42" t="s">
        <v>767</v>
      </c>
      <c r="B94" s="94" t="s">
        <v>672</v>
      </c>
      <c r="C94" s="474"/>
      <c r="D94" s="489">
        <f t="shared" si="4"/>
        <v>0</v>
      </c>
      <c r="E94" s="100"/>
      <c r="F94" s="231" t="s">
        <v>165</v>
      </c>
    </row>
    <row r="95" spans="1:6" s="47" customFormat="1" ht="63.75" customHeight="1">
      <c r="A95" s="42" t="s">
        <v>768</v>
      </c>
      <c r="B95" s="94" t="s">
        <v>673</v>
      </c>
      <c r="C95" s="474"/>
      <c r="D95" s="489">
        <f t="shared" si="4"/>
        <v>0</v>
      </c>
      <c r="E95" s="100"/>
      <c r="F95" s="231" t="s">
        <v>165</v>
      </c>
    </row>
    <row r="96" spans="1:6" s="47" customFormat="1" ht="147" customHeight="1">
      <c r="A96" s="42" t="s">
        <v>769</v>
      </c>
      <c r="B96" s="94" t="s">
        <v>770</v>
      </c>
      <c r="C96" s="474"/>
      <c r="D96" s="313">
        <f t="shared" si="4"/>
        <v>0</v>
      </c>
      <c r="E96" s="100"/>
      <c r="F96" s="231" t="s">
        <v>165</v>
      </c>
    </row>
    <row r="97" spans="1:6" s="47" customFormat="1" ht="37.5" customHeight="1">
      <c r="A97" s="42" t="s">
        <v>771</v>
      </c>
      <c r="B97" s="94" t="s">
        <v>674</v>
      </c>
      <c r="C97" s="474"/>
      <c r="D97" s="313">
        <f t="shared" si="4"/>
        <v>0</v>
      </c>
      <c r="E97" s="100"/>
      <c r="F97" s="231" t="s">
        <v>165</v>
      </c>
    </row>
    <row r="98" spans="1:6" s="47" customFormat="1" ht="36.75" customHeight="1">
      <c r="A98" s="42" t="s">
        <v>772</v>
      </c>
      <c r="B98" s="94" t="s">
        <v>773</v>
      </c>
      <c r="C98" s="474"/>
      <c r="D98" s="313">
        <f t="shared" si="4"/>
        <v>0</v>
      </c>
      <c r="E98" s="100"/>
      <c r="F98" s="231" t="s">
        <v>165</v>
      </c>
    </row>
    <row r="99" spans="1:6" s="47" customFormat="1" ht="28.5" customHeight="1">
      <c r="A99" s="42" t="s">
        <v>774</v>
      </c>
      <c r="B99" s="94" t="s">
        <v>677</v>
      </c>
      <c r="C99" s="474"/>
      <c r="D99" s="313">
        <f t="shared" si="4"/>
        <v>0</v>
      </c>
      <c r="E99" s="100"/>
      <c r="F99" s="231" t="s">
        <v>165</v>
      </c>
    </row>
    <row r="100" spans="1:6" s="47" customFormat="1" ht="42" customHeight="1">
      <c r="A100" s="48" t="s">
        <v>330</v>
      </c>
      <c r="B100" s="94" t="s">
        <v>675</v>
      </c>
      <c r="C100" s="474"/>
      <c r="D100" s="313">
        <f t="shared" si="4"/>
        <v>0</v>
      </c>
      <c r="E100" s="100"/>
      <c r="F100" s="231" t="s">
        <v>165</v>
      </c>
    </row>
    <row r="101" spans="1:6" ht="33.75" customHeight="1">
      <c r="A101" s="48" t="s">
        <v>676</v>
      </c>
      <c r="B101" s="94" t="s">
        <v>775</v>
      </c>
      <c r="C101" s="474"/>
      <c r="D101" s="313">
        <f t="shared" si="4"/>
        <v>0</v>
      </c>
      <c r="E101" s="100"/>
      <c r="F101" s="231" t="s">
        <v>165</v>
      </c>
    </row>
    <row r="102" spans="1:6" s="47" customFormat="1" ht="29.25" customHeight="1">
      <c r="A102" s="44" t="s">
        <v>331</v>
      </c>
      <c r="B102" s="350" t="s">
        <v>776</v>
      </c>
      <c r="C102" s="46">
        <v>7431</v>
      </c>
      <c r="D102" s="485">
        <f>SUM(D103:D104)</f>
        <v>0</v>
      </c>
      <c r="E102" s="99">
        <f>SUM(E103:E104)</f>
        <v>0</v>
      </c>
      <c r="F102" s="487" t="s">
        <v>165</v>
      </c>
    </row>
    <row r="103" spans="1:6" ht="54.75" customHeight="1">
      <c r="A103" s="48" t="s">
        <v>332</v>
      </c>
      <c r="B103" s="96" t="s">
        <v>777</v>
      </c>
      <c r="C103" s="476"/>
      <c r="D103" s="313">
        <f>SUM(E103:F103)</f>
        <v>0</v>
      </c>
      <c r="E103" s="100"/>
      <c r="F103" s="231" t="s">
        <v>165</v>
      </c>
    </row>
    <row r="104" spans="1:6" s="47" customFormat="1" ht="51">
      <c r="A104" s="48" t="s">
        <v>333</v>
      </c>
      <c r="B104" s="96" t="s">
        <v>77</v>
      </c>
      <c r="C104" s="476"/>
      <c r="D104" s="313">
        <f>SUM(E104:F104)</f>
        <v>0</v>
      </c>
      <c r="E104" s="100"/>
      <c r="F104" s="231" t="s">
        <v>165</v>
      </c>
    </row>
    <row r="105" spans="1:6" s="47" customFormat="1" ht="56.25" customHeight="1">
      <c r="A105" s="93" t="s">
        <v>334</v>
      </c>
      <c r="B105" s="45" t="s">
        <v>778</v>
      </c>
      <c r="C105" s="46">
        <v>7441</v>
      </c>
      <c r="D105" s="485">
        <f>SUM(D106:D107)</f>
        <v>0</v>
      </c>
      <c r="E105" s="99">
        <f>SUM(E106:E107)</f>
        <v>0</v>
      </c>
      <c r="F105" s="487" t="s">
        <v>165</v>
      </c>
    </row>
    <row r="106" spans="1:6" s="47" customFormat="1" ht="121.5" customHeight="1">
      <c r="A106" s="43" t="s">
        <v>335</v>
      </c>
      <c r="B106" s="94" t="s">
        <v>779</v>
      </c>
      <c r="C106" s="476"/>
      <c r="D106" s="313">
        <f>SUM(E106:F106)</f>
        <v>0</v>
      </c>
      <c r="E106" s="101"/>
      <c r="F106" s="231" t="s">
        <v>165</v>
      </c>
    </row>
    <row r="107" spans="1:6" s="47" customFormat="1" ht="121.5" customHeight="1">
      <c r="A107" s="42" t="s">
        <v>483</v>
      </c>
      <c r="B107" s="94" t="s">
        <v>0</v>
      </c>
      <c r="C107" s="479"/>
      <c r="D107" s="313">
        <f>SUM(E107:F107)</f>
        <v>0</v>
      </c>
      <c r="E107" s="101"/>
      <c r="F107" s="231" t="s">
        <v>165</v>
      </c>
    </row>
    <row r="108" spans="1:6" s="47" customFormat="1" ht="58.5" customHeight="1">
      <c r="A108" s="44" t="s">
        <v>336</v>
      </c>
      <c r="B108" s="45" t="s">
        <v>780</v>
      </c>
      <c r="C108" s="46">
        <v>7442</v>
      </c>
      <c r="D108" s="485">
        <f>SUM(D109:D110)</f>
        <v>0</v>
      </c>
      <c r="E108" s="98" t="s">
        <v>165</v>
      </c>
      <c r="F108" s="493">
        <f>SUM(F109:F110)</f>
        <v>0</v>
      </c>
    </row>
    <row r="109" spans="1:6" ht="134.25" customHeight="1">
      <c r="A109" s="48" t="s">
        <v>337</v>
      </c>
      <c r="B109" s="95" t="s">
        <v>781</v>
      </c>
      <c r="C109" s="476"/>
      <c r="D109" s="313">
        <f>SUM(E109:F109)</f>
        <v>0</v>
      </c>
      <c r="E109" s="100" t="s">
        <v>165</v>
      </c>
      <c r="F109" s="231">
        <v>0</v>
      </c>
    </row>
    <row r="110" spans="1:6" s="47" customFormat="1" ht="140.25">
      <c r="A110" s="48" t="s">
        <v>338</v>
      </c>
      <c r="B110" s="96" t="s">
        <v>317</v>
      </c>
      <c r="C110" s="476"/>
      <c r="D110" s="313">
        <f>SUM(E110:F110)</f>
        <v>0</v>
      </c>
      <c r="E110" s="100" t="s">
        <v>165</v>
      </c>
      <c r="F110" s="231">
        <v>0</v>
      </c>
    </row>
    <row r="111" spans="1:6" s="47" customFormat="1" ht="38.25">
      <c r="A111" s="108" t="s">
        <v>78</v>
      </c>
      <c r="B111" s="45" t="s">
        <v>782</v>
      </c>
      <c r="C111" s="46">
        <v>7452</v>
      </c>
      <c r="D111" s="485">
        <f>SUM(D112,D114)</f>
        <v>0</v>
      </c>
      <c r="E111" s="99">
        <f>SUM(E112:E114)</f>
        <v>0</v>
      </c>
      <c r="F111" s="493">
        <f>SUM(F112:F114)</f>
        <v>73100</v>
      </c>
    </row>
    <row r="112" spans="1:6" ht="37.5" customHeight="1">
      <c r="A112" s="48" t="s">
        <v>79</v>
      </c>
      <c r="B112" s="96" t="s">
        <v>783</v>
      </c>
      <c r="C112" s="476"/>
      <c r="D112" s="313">
        <f>SUM(E112:F112)</f>
        <v>0</v>
      </c>
      <c r="E112" s="100" t="s">
        <v>165</v>
      </c>
      <c r="F112" s="231">
        <v>0</v>
      </c>
    </row>
    <row r="113" spans="1:6" ht="39.75" customHeight="1">
      <c r="A113" s="48" t="s">
        <v>80</v>
      </c>
      <c r="B113" s="96" t="s">
        <v>318</v>
      </c>
      <c r="C113" s="476"/>
      <c r="D113" s="313">
        <f>SUM(E113:F113)</f>
        <v>73100</v>
      </c>
      <c r="E113" s="100" t="s">
        <v>165</v>
      </c>
      <c r="F113" s="231">
        <v>73100</v>
      </c>
    </row>
    <row r="114" spans="1:6" ht="42.75" customHeight="1" thickBot="1">
      <c r="A114" s="48" t="s">
        <v>81</v>
      </c>
      <c r="B114" s="94" t="s">
        <v>280</v>
      </c>
      <c r="C114" s="476"/>
      <c r="D114" s="496">
        <f>SUM(E114:F114)</f>
        <v>0</v>
      </c>
      <c r="E114" s="497">
        <v>0</v>
      </c>
      <c r="F114" s="239">
        <v>0</v>
      </c>
    </row>
    <row r="115" spans="2:6" ht="12.75">
      <c r="B115" s="38"/>
      <c r="D115" s="38"/>
      <c r="E115" s="38"/>
      <c r="F115" s="38"/>
    </row>
    <row r="116" spans="2:6" ht="12.75">
      <c r="B116" s="38"/>
      <c r="D116" s="38"/>
      <c r="E116" s="38"/>
      <c r="F116" s="38"/>
    </row>
    <row r="117" spans="2:6" ht="12.75">
      <c r="B117" s="38"/>
      <c r="D117" s="38"/>
      <c r="E117" s="38"/>
      <c r="F117" s="38"/>
    </row>
    <row r="118" spans="2:6" ht="12.75">
      <c r="B118" s="38"/>
      <c r="D118" s="38"/>
      <c r="E118" s="38"/>
      <c r="F118" s="38"/>
    </row>
    <row r="119" spans="2:6" ht="12.75">
      <c r="B119" s="38"/>
      <c r="D119" s="38"/>
      <c r="E119" s="38"/>
      <c r="F119" s="38"/>
    </row>
    <row r="120" spans="2:6" ht="12.75">
      <c r="B120" s="38"/>
      <c r="D120" s="38"/>
      <c r="E120" s="38"/>
      <c r="F120" s="38"/>
    </row>
    <row r="121" spans="2:6" ht="12.75">
      <c r="B121" s="38"/>
      <c r="D121" s="38"/>
      <c r="E121" s="38"/>
      <c r="F121" s="38"/>
    </row>
    <row r="122" spans="2:6" ht="12.75">
      <c r="B122" s="38"/>
      <c r="D122" s="38"/>
      <c r="E122" s="38"/>
      <c r="F122" s="38"/>
    </row>
    <row r="123" spans="2:6" ht="12.75">
      <c r="B123" s="38"/>
      <c r="D123" s="38"/>
      <c r="E123" s="38"/>
      <c r="F123" s="38"/>
    </row>
    <row r="124" spans="2:6" ht="12.75">
      <c r="B124" s="38"/>
      <c r="D124" s="38"/>
      <c r="E124" s="38"/>
      <c r="F124" s="38"/>
    </row>
    <row r="125" spans="2:6" ht="12.75">
      <c r="B125" s="38"/>
      <c r="D125" s="38"/>
      <c r="E125" s="38"/>
      <c r="F125" s="38"/>
    </row>
    <row r="126" spans="2:6" ht="12.75">
      <c r="B126" s="38"/>
      <c r="D126" s="38"/>
      <c r="E126" s="38"/>
      <c r="F126" s="38"/>
    </row>
    <row r="127" spans="2:6" ht="12.75">
      <c r="B127" s="38"/>
      <c r="D127" s="38"/>
      <c r="E127" s="38"/>
      <c r="F127" s="38"/>
    </row>
    <row r="128" spans="2:6" ht="12.75">
      <c r="B128" s="38"/>
      <c r="D128" s="38"/>
      <c r="E128" s="38"/>
      <c r="F128" s="38"/>
    </row>
    <row r="129" spans="2:6" ht="12.75">
      <c r="B129" s="38"/>
      <c r="D129" s="38"/>
      <c r="E129" s="38"/>
      <c r="F129" s="38"/>
    </row>
    <row r="130" spans="2:6" ht="12.75">
      <c r="B130" s="38"/>
      <c r="D130" s="38"/>
      <c r="E130" s="38"/>
      <c r="F130" s="38"/>
    </row>
    <row r="131" spans="2:6" ht="12.75">
      <c r="B131" s="38"/>
      <c r="D131" s="38"/>
      <c r="E131" s="38"/>
      <c r="F131" s="38"/>
    </row>
    <row r="132" spans="2:6" ht="12.75">
      <c r="B132" s="38"/>
      <c r="D132" s="38"/>
      <c r="E132" s="38"/>
      <c r="F132" s="38"/>
    </row>
    <row r="133" spans="2:6" ht="12.75">
      <c r="B133" s="38"/>
      <c r="D133" s="38"/>
      <c r="E133" s="38"/>
      <c r="F133" s="38"/>
    </row>
    <row r="134" spans="2:6" ht="12.75">
      <c r="B134" s="38"/>
      <c r="D134" s="38"/>
      <c r="E134" s="38"/>
      <c r="F134" s="38"/>
    </row>
    <row r="135" spans="2:6" ht="12.75">
      <c r="B135" s="38"/>
      <c r="D135" s="38"/>
      <c r="E135" s="38"/>
      <c r="F135" s="38"/>
    </row>
    <row r="136" spans="2:6" ht="12.75">
      <c r="B136" s="38"/>
      <c r="D136" s="38"/>
      <c r="E136" s="38"/>
      <c r="F136" s="38"/>
    </row>
    <row r="137" spans="2:6" ht="12.75">
      <c r="B137" s="38"/>
      <c r="D137" s="38"/>
      <c r="E137" s="38"/>
      <c r="F137" s="38"/>
    </row>
    <row r="138" spans="2:6" ht="12.75">
      <c r="B138" s="38"/>
      <c r="D138" s="38"/>
      <c r="E138" s="38"/>
      <c r="F138" s="38"/>
    </row>
    <row r="139" spans="2:6" ht="12.75">
      <c r="B139" s="38"/>
      <c r="D139" s="38"/>
      <c r="E139" s="38"/>
      <c r="F139" s="38"/>
    </row>
    <row r="140" spans="2:6" ht="12.75">
      <c r="B140" s="38"/>
      <c r="D140" s="38"/>
      <c r="E140" s="38"/>
      <c r="F140" s="38"/>
    </row>
    <row r="141" spans="2:6" ht="12.75">
      <c r="B141" s="38"/>
      <c r="D141" s="38"/>
      <c r="E141" s="38"/>
      <c r="F141" s="38"/>
    </row>
    <row r="142" spans="2:6" ht="12.75">
      <c r="B142" s="38"/>
      <c r="D142" s="38"/>
      <c r="E142" s="38"/>
      <c r="F142" s="38"/>
    </row>
    <row r="143" spans="2:6" ht="12.75">
      <c r="B143" s="38"/>
      <c r="D143" s="38"/>
      <c r="E143" s="38"/>
      <c r="F143" s="38"/>
    </row>
    <row r="144" spans="2:6" ht="12.75">
      <c r="B144" s="38"/>
      <c r="D144" s="38"/>
      <c r="E144" s="38"/>
      <c r="F144" s="38"/>
    </row>
    <row r="145" spans="2:6" ht="12.75">
      <c r="B145" s="38"/>
      <c r="D145" s="38"/>
      <c r="E145" s="38"/>
      <c r="F145" s="38"/>
    </row>
    <row r="146" spans="2:6" ht="12.75">
      <c r="B146" s="38"/>
      <c r="D146" s="38"/>
      <c r="E146" s="38"/>
      <c r="F146" s="38"/>
    </row>
    <row r="147" spans="2:6" ht="12.75">
      <c r="B147" s="38"/>
      <c r="D147" s="38"/>
      <c r="E147" s="38"/>
      <c r="F147" s="38"/>
    </row>
    <row r="148" spans="2:6" ht="12.75">
      <c r="B148" s="38"/>
      <c r="D148" s="38"/>
      <c r="E148" s="38"/>
      <c r="F148" s="38"/>
    </row>
    <row r="149" spans="2:6" ht="12.75">
      <c r="B149" s="38"/>
      <c r="D149" s="38"/>
      <c r="E149" s="38"/>
      <c r="F149" s="38"/>
    </row>
    <row r="150" spans="2:6" ht="12.75">
      <c r="B150" s="38"/>
      <c r="D150" s="38"/>
      <c r="E150" s="38"/>
      <c r="F150" s="38"/>
    </row>
    <row r="151" spans="2:6" ht="12.75">
      <c r="B151" s="38"/>
      <c r="D151" s="38"/>
      <c r="E151" s="38"/>
      <c r="F151" s="38"/>
    </row>
  </sheetData>
  <sheetProtection/>
  <protectedRanges>
    <protectedRange sqref="E47" name="Range7"/>
    <protectedRange sqref="E103:E104 E106:E107 F109:F110 E114:F114 F112:F113" name="Range4"/>
    <protectedRange sqref="E37:E38 E41:E44 F49 E55 E51 F53" name="Range2"/>
    <protectedRange sqref="E12:E13 E15" name="Range1"/>
    <protectedRange sqref="E70:E73 E57:E60 E75:E77 F62:F63 F66 E68" name="Range3"/>
    <protectedRange sqref="C2" name="Range8"/>
    <protectedRange sqref="E19" name="Range1_1"/>
    <protectedRange sqref="E18 E20:E35" name="Range3_1"/>
    <protectedRange sqref="E80:E85 E87:E101" name="Range3_2"/>
  </protectedRanges>
  <mergeCells count="6">
    <mergeCell ref="E2:F2"/>
    <mergeCell ref="A6:A7"/>
    <mergeCell ref="B6:B7"/>
    <mergeCell ref="C6:C7"/>
    <mergeCell ref="D6:D7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6 D1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0"/>
  <sheetViews>
    <sheetView zoomScalePageLayoutView="0" workbookViewId="0" topLeftCell="A7">
      <selection activeCell="K10" sqref="K10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4.421875" style="7" customWidth="1"/>
    <col min="4" max="4" width="5.7109375" style="8" customWidth="1"/>
    <col min="5" max="5" width="32.00390625" style="13" customWidth="1"/>
    <col min="6" max="6" width="13.00390625" style="9" customWidth="1"/>
    <col min="7" max="7" width="13.28125" style="9" customWidth="1"/>
    <col min="8" max="8" width="11.57421875" style="9" customWidth="1"/>
    <col min="9" max="16384" width="9.140625" style="9" customWidth="1"/>
  </cols>
  <sheetData>
    <row r="1" spans="1:8" s="1" customFormat="1" ht="12.75">
      <c r="A1" s="109"/>
      <c r="B1" s="109"/>
      <c r="C1" s="109"/>
      <c r="D1" s="109"/>
      <c r="E1" s="109"/>
      <c r="F1" s="147"/>
      <c r="G1" s="109"/>
      <c r="H1" s="109"/>
    </row>
    <row r="2" spans="1:8" s="1" customFormat="1" ht="15" customHeight="1">
      <c r="A2" s="245"/>
      <c r="B2" s="245"/>
      <c r="C2" s="245"/>
      <c r="D2" s="245"/>
      <c r="E2" s="249" t="s">
        <v>476</v>
      </c>
      <c r="F2" s="245"/>
      <c r="G2" s="434" t="s">
        <v>868</v>
      </c>
      <c r="H2" s="434"/>
    </row>
    <row r="3" spans="1:8" s="1" customFormat="1" ht="23.25" customHeight="1">
      <c r="A3" s="246"/>
      <c r="B3" s="246"/>
      <c r="C3" s="246"/>
      <c r="D3" s="246"/>
      <c r="E3" s="246"/>
      <c r="F3" s="392" t="s">
        <v>869</v>
      </c>
      <c r="G3" s="392"/>
      <c r="H3" s="392"/>
    </row>
    <row r="4" spans="1:8" s="1" customFormat="1" ht="43.5" customHeight="1">
      <c r="A4" s="247"/>
      <c r="B4" s="247"/>
      <c r="C4" s="247"/>
      <c r="D4" s="247"/>
      <c r="E4" s="394" t="s">
        <v>790</v>
      </c>
      <c r="F4" s="394"/>
      <c r="G4" s="394"/>
      <c r="H4" s="394"/>
    </row>
    <row r="5" spans="1:8" s="1" customFormat="1" ht="12.75">
      <c r="A5" s="110"/>
      <c r="B5" s="110"/>
      <c r="C5" s="110"/>
      <c r="D5" s="110"/>
      <c r="E5" s="110"/>
      <c r="F5" s="110"/>
      <c r="G5" s="110"/>
      <c r="H5" s="110"/>
    </row>
    <row r="6" spans="1:7" ht="15.75" customHeight="1" thickBot="1">
      <c r="A6" s="24"/>
      <c r="B6" s="26"/>
      <c r="C6" s="27"/>
      <c r="D6" s="27"/>
      <c r="E6" s="28"/>
      <c r="F6" s="24"/>
      <c r="G6" s="9" t="s">
        <v>477</v>
      </c>
    </row>
    <row r="7" spans="1:8" ht="45.75" customHeight="1" thickBot="1">
      <c r="A7" s="399" t="s">
        <v>599</v>
      </c>
      <c r="B7" s="384" t="s">
        <v>355</v>
      </c>
      <c r="C7" s="387" t="s">
        <v>162</v>
      </c>
      <c r="D7" s="387" t="s">
        <v>163</v>
      </c>
      <c r="E7" s="396" t="s">
        <v>600</v>
      </c>
      <c r="F7" s="390" t="s">
        <v>288</v>
      </c>
      <c r="G7" s="391"/>
      <c r="H7" s="395"/>
    </row>
    <row r="8" spans="1:8" s="10" customFormat="1" ht="26.25" customHeight="1">
      <c r="A8" s="400"/>
      <c r="B8" s="385"/>
      <c r="C8" s="388"/>
      <c r="D8" s="388"/>
      <c r="E8" s="397"/>
      <c r="F8" s="253" t="s">
        <v>289</v>
      </c>
      <c r="G8" s="254" t="s">
        <v>290</v>
      </c>
      <c r="H8" s="458"/>
    </row>
    <row r="9" spans="1:8" s="11" customFormat="1" ht="42.75" customHeight="1" thickBot="1">
      <c r="A9" s="401"/>
      <c r="B9" s="386"/>
      <c r="C9" s="389"/>
      <c r="D9" s="389"/>
      <c r="E9" s="398"/>
      <c r="F9" s="111" t="s">
        <v>291</v>
      </c>
      <c r="G9" s="112" t="s">
        <v>155</v>
      </c>
      <c r="H9" s="459" t="s">
        <v>156</v>
      </c>
    </row>
    <row r="10" spans="1:8" s="30" customFormat="1" ht="15.75" thickBot="1">
      <c r="A10" s="72">
        <v>1</v>
      </c>
      <c r="B10" s="73">
        <v>2</v>
      </c>
      <c r="C10" s="73">
        <v>3</v>
      </c>
      <c r="D10" s="74">
        <v>4</v>
      </c>
      <c r="E10" s="75">
        <v>5</v>
      </c>
      <c r="F10" s="113">
        <v>6</v>
      </c>
      <c r="G10" s="114">
        <v>7</v>
      </c>
      <c r="H10" s="115">
        <v>8</v>
      </c>
    </row>
    <row r="11" spans="1:8" s="34" customFormat="1" ht="61.5" customHeight="1" thickBot="1">
      <c r="A11" s="67">
        <v>2000</v>
      </c>
      <c r="B11" s="222" t="s">
        <v>164</v>
      </c>
      <c r="C11" s="223" t="s">
        <v>165</v>
      </c>
      <c r="D11" s="224" t="s">
        <v>165</v>
      </c>
      <c r="E11" s="314" t="s">
        <v>641</v>
      </c>
      <c r="F11" s="317">
        <f>SUM(F12,F48,F65,F91,F147,F167,F187,F216,F248,F279,F311)</f>
        <v>802389.1</v>
      </c>
      <c r="G11" s="317">
        <f>SUM(G12,G48,G65,G91,G147,G167,G187,G216,G248,G279,G311)</f>
        <v>668932.7</v>
      </c>
      <c r="H11" s="460">
        <f>SUM(H12,H48,H65,H91,H147,H167,H187,H216,H248,H279,H311)</f>
        <v>206556.40000000002</v>
      </c>
    </row>
    <row r="12" spans="1:8" s="33" customFormat="1" ht="69" customHeight="1">
      <c r="A12" s="35">
        <v>2100</v>
      </c>
      <c r="B12" s="15" t="s">
        <v>638</v>
      </c>
      <c r="C12" s="225" t="s">
        <v>584</v>
      </c>
      <c r="D12" s="226" t="s">
        <v>584</v>
      </c>
      <c r="E12" s="315" t="s">
        <v>642</v>
      </c>
      <c r="F12" s="229">
        <f>SUM(F14,F19,F23,F28,F31,F34,F37,F40)</f>
        <v>288883.30000000005</v>
      </c>
      <c r="G12" s="229">
        <f>SUM(G14,G19,G23,G28,G31,G34,G37,G40)</f>
        <v>216864.2</v>
      </c>
      <c r="H12" s="461">
        <f>SUM(H14,H19,H23,H28,H31,H34,H37,H40)</f>
        <v>72019.1</v>
      </c>
    </row>
    <row r="13" spans="1:8" ht="21.75" customHeight="1">
      <c r="A13" s="35"/>
      <c r="B13" s="15"/>
      <c r="C13" s="225"/>
      <c r="D13" s="226"/>
      <c r="E13" s="252" t="s">
        <v>527</v>
      </c>
      <c r="F13" s="230"/>
      <c r="G13" s="230"/>
      <c r="H13" s="300"/>
    </row>
    <row r="14" spans="1:8" s="12" customFormat="1" ht="60" customHeight="1">
      <c r="A14" s="32">
        <v>2110</v>
      </c>
      <c r="B14" s="15" t="s">
        <v>638</v>
      </c>
      <c r="C14" s="57" t="s">
        <v>585</v>
      </c>
      <c r="D14" s="58" t="s">
        <v>584</v>
      </c>
      <c r="E14" s="252" t="s">
        <v>358</v>
      </c>
      <c r="F14" s="230">
        <f>SUM(F16)</f>
        <v>134269.6</v>
      </c>
      <c r="G14" s="230">
        <f>SUM(G16)</f>
        <v>133269.6</v>
      </c>
      <c r="H14" s="300">
        <f>SUM(H16)</f>
        <v>1000</v>
      </c>
    </row>
    <row r="15" spans="1:8" s="12" customFormat="1" ht="12" customHeight="1">
      <c r="A15" s="32"/>
      <c r="B15" s="15"/>
      <c r="C15" s="57"/>
      <c r="D15" s="58"/>
      <c r="E15" s="252" t="s">
        <v>528</v>
      </c>
      <c r="F15" s="230"/>
      <c r="G15" s="230"/>
      <c r="H15" s="300"/>
    </row>
    <row r="16" spans="1:8" ht="27.75" customHeight="1">
      <c r="A16" s="36">
        <v>2111</v>
      </c>
      <c r="B16" s="261" t="s">
        <v>638</v>
      </c>
      <c r="C16" s="262" t="s">
        <v>585</v>
      </c>
      <c r="D16" s="263" t="s">
        <v>585</v>
      </c>
      <c r="E16" s="267" t="s">
        <v>359</v>
      </c>
      <c r="F16" s="264">
        <f>SUM(G16:H16)</f>
        <v>134269.6</v>
      </c>
      <c r="G16" s="264">
        <v>133269.6</v>
      </c>
      <c r="H16" s="264">
        <v>1000</v>
      </c>
    </row>
    <row r="17" spans="1:8" ht="23.25" customHeight="1">
      <c r="A17" s="90">
        <v>2112</v>
      </c>
      <c r="B17" s="57" t="s">
        <v>638</v>
      </c>
      <c r="C17" s="57" t="s">
        <v>585</v>
      </c>
      <c r="D17" s="57" t="s">
        <v>586</v>
      </c>
      <c r="E17" s="270" t="s">
        <v>166</v>
      </c>
      <c r="F17" s="230">
        <f>SUM(G17:H17)</f>
        <v>0</v>
      </c>
      <c r="G17" s="230"/>
      <c r="H17" s="300"/>
    </row>
    <row r="18" spans="1:8" ht="18.75" customHeight="1" thickBot="1">
      <c r="A18" s="35">
        <v>2113</v>
      </c>
      <c r="B18" s="15" t="s">
        <v>638</v>
      </c>
      <c r="C18" s="225" t="s">
        <v>585</v>
      </c>
      <c r="D18" s="226" t="s">
        <v>438</v>
      </c>
      <c r="E18" s="271" t="s">
        <v>167</v>
      </c>
      <c r="F18" s="265">
        <f>SUM(G18:H18)</f>
        <v>0</v>
      </c>
      <c r="G18" s="265"/>
      <c r="H18" s="462"/>
    </row>
    <row r="19" spans="1:8" ht="18.75" customHeight="1">
      <c r="A19" s="32">
        <v>2120</v>
      </c>
      <c r="B19" s="15" t="s">
        <v>638</v>
      </c>
      <c r="C19" s="57" t="s">
        <v>586</v>
      </c>
      <c r="D19" s="58" t="s">
        <v>584</v>
      </c>
      <c r="E19" s="252" t="s">
        <v>168</v>
      </c>
      <c r="F19" s="230">
        <f>SUM(F21:F22)</f>
        <v>0</v>
      </c>
      <c r="G19" s="230">
        <f>SUM(G21:G22)</f>
        <v>0</v>
      </c>
      <c r="H19" s="300">
        <f>SUM(H21:H22)</f>
        <v>0</v>
      </c>
    </row>
    <row r="20" spans="1:8" s="12" customFormat="1" ht="12" customHeight="1">
      <c r="A20" s="32"/>
      <c r="B20" s="15"/>
      <c r="C20" s="57"/>
      <c r="D20" s="58"/>
      <c r="E20" s="252" t="s">
        <v>528</v>
      </c>
      <c r="F20" s="230"/>
      <c r="G20" s="230"/>
      <c r="H20" s="300"/>
    </row>
    <row r="21" spans="1:8" ht="16.5" customHeight="1" thickBot="1">
      <c r="A21" s="32">
        <v>2121</v>
      </c>
      <c r="B21" s="15" t="s">
        <v>638</v>
      </c>
      <c r="C21" s="57" t="s">
        <v>586</v>
      </c>
      <c r="D21" s="58" t="s">
        <v>585</v>
      </c>
      <c r="E21" s="252" t="s">
        <v>360</v>
      </c>
      <c r="F21" s="232">
        <f>SUM(G21:H21)</f>
        <v>0</v>
      </c>
      <c r="G21" s="232"/>
      <c r="H21" s="354"/>
    </row>
    <row r="22" spans="1:8" ht="35.25" customHeight="1" thickBot="1">
      <c r="A22" s="32">
        <v>2122</v>
      </c>
      <c r="B22" s="15" t="s">
        <v>638</v>
      </c>
      <c r="C22" s="57" t="s">
        <v>586</v>
      </c>
      <c r="D22" s="58" t="s">
        <v>586</v>
      </c>
      <c r="E22" s="252" t="s">
        <v>170</v>
      </c>
      <c r="F22" s="232">
        <f>SUM(G22:H22)</f>
        <v>0</v>
      </c>
      <c r="G22" s="232"/>
      <c r="H22" s="354"/>
    </row>
    <row r="23" spans="1:8" ht="18" customHeight="1">
      <c r="A23" s="32">
        <v>2130</v>
      </c>
      <c r="B23" s="15" t="s">
        <v>638</v>
      </c>
      <c r="C23" s="57" t="s">
        <v>438</v>
      </c>
      <c r="D23" s="58" t="s">
        <v>584</v>
      </c>
      <c r="E23" s="252" t="s">
        <v>171</v>
      </c>
      <c r="F23" s="318">
        <f>SUM(F27,F26)</f>
        <v>6000</v>
      </c>
      <c r="G23" s="318">
        <f>SUM(G27,G26)</f>
        <v>6000</v>
      </c>
      <c r="H23" s="318">
        <f>SUM(H27,H26)</f>
        <v>0</v>
      </c>
    </row>
    <row r="24" spans="1:8" s="12" customFormat="1" ht="10.5" customHeight="1">
      <c r="A24" s="32"/>
      <c r="B24" s="15"/>
      <c r="C24" s="57"/>
      <c r="D24" s="58"/>
      <c r="E24" s="252" t="s">
        <v>528</v>
      </c>
      <c r="F24" s="230"/>
      <c r="G24" s="230"/>
      <c r="H24" s="300"/>
    </row>
    <row r="25" spans="1:8" ht="31.5" customHeight="1" thickBot="1">
      <c r="A25" s="32">
        <v>2131</v>
      </c>
      <c r="B25" s="15" t="s">
        <v>638</v>
      </c>
      <c r="C25" s="57" t="s">
        <v>438</v>
      </c>
      <c r="D25" s="58" t="s">
        <v>585</v>
      </c>
      <c r="E25" s="252" t="s">
        <v>172</v>
      </c>
      <c r="F25" s="232">
        <f>SUM(G25:H25)</f>
        <v>0</v>
      </c>
      <c r="G25" s="232"/>
      <c r="H25" s="354"/>
    </row>
    <row r="26" spans="1:8" ht="27" customHeight="1" thickBot="1">
      <c r="A26" s="32">
        <v>2132</v>
      </c>
      <c r="B26" s="15" t="s">
        <v>638</v>
      </c>
      <c r="C26" s="57">
        <v>3</v>
      </c>
      <c r="D26" s="58">
        <v>2</v>
      </c>
      <c r="E26" s="252" t="s">
        <v>173</v>
      </c>
      <c r="F26" s="232">
        <f>SUM(G26:H26)</f>
        <v>0</v>
      </c>
      <c r="G26" s="232"/>
      <c r="H26" s="232"/>
    </row>
    <row r="27" spans="1:8" ht="24" customHeight="1" thickBot="1">
      <c r="A27" s="32">
        <v>2133</v>
      </c>
      <c r="B27" s="15" t="s">
        <v>638</v>
      </c>
      <c r="C27" s="57">
        <v>3</v>
      </c>
      <c r="D27" s="58">
        <v>3</v>
      </c>
      <c r="E27" s="252" t="s">
        <v>174</v>
      </c>
      <c r="F27" s="232">
        <f>SUM(G27:H27)</f>
        <v>6000</v>
      </c>
      <c r="G27" s="264">
        <v>6000</v>
      </c>
      <c r="H27" s="264"/>
    </row>
    <row r="28" spans="1:8" ht="27.75" customHeight="1">
      <c r="A28" s="32">
        <v>2140</v>
      </c>
      <c r="B28" s="15" t="s">
        <v>638</v>
      </c>
      <c r="C28" s="57">
        <v>4</v>
      </c>
      <c r="D28" s="58">
        <v>0</v>
      </c>
      <c r="E28" s="252" t="s">
        <v>175</v>
      </c>
      <c r="F28" s="230">
        <f>SUM(F30)</f>
        <v>0</v>
      </c>
      <c r="G28" s="230">
        <f>SUM(G30)</f>
        <v>0</v>
      </c>
      <c r="H28" s="300">
        <f>SUM(H30)</f>
        <v>0</v>
      </c>
    </row>
    <row r="29" spans="1:8" s="12" customFormat="1" ht="14.25" customHeight="1">
      <c r="A29" s="32"/>
      <c r="B29" s="15"/>
      <c r="C29" s="57"/>
      <c r="D29" s="58"/>
      <c r="E29" s="252" t="s">
        <v>528</v>
      </c>
      <c r="F29" s="230"/>
      <c r="G29" s="230"/>
      <c r="H29" s="300"/>
    </row>
    <row r="30" spans="1:8" ht="24.75" customHeight="1" thickBot="1">
      <c r="A30" s="32">
        <v>2141</v>
      </c>
      <c r="B30" s="15" t="s">
        <v>638</v>
      </c>
      <c r="C30" s="57">
        <v>4</v>
      </c>
      <c r="D30" s="58">
        <v>1</v>
      </c>
      <c r="E30" s="252" t="s">
        <v>176</v>
      </c>
      <c r="F30" s="232">
        <f>SUM(G30:H30)</f>
        <v>0</v>
      </c>
      <c r="G30" s="232"/>
      <c r="H30" s="354"/>
    </row>
    <row r="31" spans="1:8" ht="49.5" customHeight="1">
      <c r="A31" s="32">
        <v>2150</v>
      </c>
      <c r="B31" s="15" t="s">
        <v>638</v>
      </c>
      <c r="C31" s="57">
        <v>5</v>
      </c>
      <c r="D31" s="58">
        <v>0</v>
      </c>
      <c r="E31" s="252" t="s">
        <v>177</v>
      </c>
      <c r="F31" s="230">
        <f>SUM(F33)</f>
        <v>0</v>
      </c>
      <c r="G31" s="230">
        <f>SUM(G33)</f>
        <v>0</v>
      </c>
      <c r="H31" s="300">
        <f>SUM(H33)</f>
        <v>0</v>
      </c>
    </row>
    <row r="32" spans="1:8" s="12" customFormat="1" ht="16.5" customHeight="1">
      <c r="A32" s="32"/>
      <c r="B32" s="15"/>
      <c r="C32" s="57"/>
      <c r="D32" s="58"/>
      <c r="E32" s="252" t="s">
        <v>528</v>
      </c>
      <c r="F32" s="230"/>
      <c r="G32" s="230"/>
      <c r="H32" s="300"/>
    </row>
    <row r="33" spans="1:8" ht="52.5" customHeight="1" thickBot="1">
      <c r="A33" s="32">
        <v>2151</v>
      </c>
      <c r="B33" s="15" t="s">
        <v>638</v>
      </c>
      <c r="C33" s="57">
        <v>5</v>
      </c>
      <c r="D33" s="58">
        <v>1</v>
      </c>
      <c r="E33" s="252" t="s">
        <v>178</v>
      </c>
      <c r="F33" s="232">
        <f>SUM(G33:H33)</f>
        <v>0</v>
      </c>
      <c r="G33" s="232"/>
      <c r="H33" s="354"/>
    </row>
    <row r="34" spans="1:8" ht="37.5" customHeight="1">
      <c r="A34" s="32">
        <v>2160</v>
      </c>
      <c r="B34" s="15" t="s">
        <v>638</v>
      </c>
      <c r="C34" s="57">
        <v>6</v>
      </c>
      <c r="D34" s="58">
        <v>0</v>
      </c>
      <c r="E34" s="252" t="s">
        <v>179</v>
      </c>
      <c r="F34" s="277">
        <f>SUM(F36)</f>
        <v>148613.7</v>
      </c>
      <c r="G34" s="233">
        <f>SUM(G36)</f>
        <v>77594.6</v>
      </c>
      <c r="H34" s="300">
        <f>SUM(H36)</f>
        <v>71019.1</v>
      </c>
    </row>
    <row r="35" spans="1:8" s="12" customFormat="1" ht="10.5" customHeight="1" thickBot="1">
      <c r="A35" s="32"/>
      <c r="B35" s="15"/>
      <c r="C35" s="57"/>
      <c r="D35" s="58"/>
      <c r="E35" s="252" t="s">
        <v>528</v>
      </c>
      <c r="F35" s="277"/>
      <c r="G35" s="230"/>
      <c r="H35" s="353"/>
    </row>
    <row r="36" spans="1:8" ht="39" customHeight="1" thickBot="1">
      <c r="A36" s="36">
        <v>2161</v>
      </c>
      <c r="B36" s="261" t="s">
        <v>638</v>
      </c>
      <c r="C36" s="262">
        <v>6</v>
      </c>
      <c r="D36" s="263">
        <v>1</v>
      </c>
      <c r="E36" s="267" t="s">
        <v>180</v>
      </c>
      <c r="F36" s="365">
        <f>SUM(G36:H36)</f>
        <v>148613.7</v>
      </c>
      <c r="G36" s="305">
        <v>77594.6</v>
      </c>
      <c r="H36" s="498">
        <v>71019.1</v>
      </c>
    </row>
    <row r="37" spans="1:8" ht="24">
      <c r="A37" s="32">
        <v>2170</v>
      </c>
      <c r="B37" s="15" t="s">
        <v>638</v>
      </c>
      <c r="C37" s="57">
        <v>7</v>
      </c>
      <c r="D37" s="58">
        <v>0</v>
      </c>
      <c r="E37" s="252" t="s">
        <v>44</v>
      </c>
      <c r="F37" s="277">
        <f>SUM(F39)</f>
        <v>0</v>
      </c>
      <c r="G37" s="230">
        <f>SUM(G39)</f>
        <v>0</v>
      </c>
      <c r="H37" s="464">
        <f>SUM(H39)</f>
        <v>0</v>
      </c>
    </row>
    <row r="38" spans="1:8" s="12" customFormat="1" ht="14.25" customHeight="1">
      <c r="A38" s="32"/>
      <c r="B38" s="15"/>
      <c r="C38" s="57"/>
      <c r="D38" s="58"/>
      <c r="E38" s="252" t="s">
        <v>528</v>
      </c>
      <c r="F38" s="277"/>
      <c r="G38" s="230"/>
      <c r="H38" s="300"/>
    </row>
    <row r="39" spans="1:8" ht="24.75" thickBot="1">
      <c r="A39" s="32">
        <v>2171</v>
      </c>
      <c r="B39" s="15" t="s">
        <v>638</v>
      </c>
      <c r="C39" s="57">
        <v>7</v>
      </c>
      <c r="D39" s="58">
        <v>1</v>
      </c>
      <c r="E39" s="252" t="s">
        <v>44</v>
      </c>
      <c r="F39" s="364">
        <f>SUM(G39:H39)</f>
        <v>0</v>
      </c>
      <c r="G39" s="232"/>
      <c r="H39" s="354"/>
    </row>
    <row r="40" spans="1:8" ht="38.25" customHeight="1">
      <c r="A40" s="32">
        <v>2180</v>
      </c>
      <c r="B40" s="15" t="s">
        <v>638</v>
      </c>
      <c r="C40" s="57">
        <v>8</v>
      </c>
      <c r="D40" s="58">
        <v>0</v>
      </c>
      <c r="E40" s="252" t="s">
        <v>181</v>
      </c>
      <c r="F40" s="230">
        <f>SUM(F42)</f>
        <v>0</v>
      </c>
      <c r="G40" s="230">
        <f>SUM(G42)</f>
        <v>0</v>
      </c>
      <c r="H40" s="300">
        <f>SUM(H42)</f>
        <v>0</v>
      </c>
    </row>
    <row r="41" spans="1:8" s="12" customFormat="1" ht="18.75" customHeight="1">
      <c r="A41" s="32"/>
      <c r="B41" s="15"/>
      <c r="C41" s="57"/>
      <c r="D41" s="58"/>
      <c r="E41" s="252" t="s">
        <v>528</v>
      </c>
      <c r="F41" s="230"/>
      <c r="G41" s="230"/>
      <c r="H41" s="300"/>
    </row>
    <row r="42" spans="1:8" ht="34.5" customHeight="1">
      <c r="A42" s="32">
        <v>2181</v>
      </c>
      <c r="B42" s="15" t="s">
        <v>638</v>
      </c>
      <c r="C42" s="57">
        <v>8</v>
      </c>
      <c r="D42" s="58">
        <v>1</v>
      </c>
      <c r="E42" s="252" t="s">
        <v>181</v>
      </c>
      <c r="F42" s="230">
        <f>SUM(F44:F45)</f>
        <v>0</v>
      </c>
      <c r="G42" s="230">
        <f>SUM(G44:G45)</f>
        <v>0</v>
      </c>
      <c r="H42" s="300">
        <f>SUM(H44:H45)</f>
        <v>0</v>
      </c>
    </row>
    <row r="43" spans="1:8" ht="15">
      <c r="A43" s="32"/>
      <c r="B43" s="15"/>
      <c r="C43" s="57"/>
      <c r="D43" s="58"/>
      <c r="E43" s="271" t="s">
        <v>528</v>
      </c>
      <c r="F43" s="230"/>
      <c r="G43" s="230"/>
      <c r="H43" s="300"/>
    </row>
    <row r="44" spans="1:8" ht="24.75" thickBot="1">
      <c r="A44" s="32">
        <v>2182</v>
      </c>
      <c r="B44" s="15" t="s">
        <v>638</v>
      </c>
      <c r="C44" s="57">
        <v>8</v>
      </c>
      <c r="D44" s="58">
        <v>1</v>
      </c>
      <c r="E44" s="271" t="s">
        <v>535</v>
      </c>
      <c r="F44" s="232">
        <f>SUM(G44:H44)</f>
        <v>0</v>
      </c>
      <c r="G44" s="232"/>
      <c r="H44" s="354"/>
    </row>
    <row r="45" spans="1:8" ht="24.75" thickBot="1">
      <c r="A45" s="32">
        <v>2183</v>
      </c>
      <c r="B45" s="15" t="s">
        <v>638</v>
      </c>
      <c r="C45" s="57">
        <v>8</v>
      </c>
      <c r="D45" s="58">
        <v>1</v>
      </c>
      <c r="E45" s="271" t="s">
        <v>536</v>
      </c>
      <c r="F45" s="232">
        <f>SUM(G45:H45)</f>
        <v>0</v>
      </c>
      <c r="G45" s="232">
        <f>G46</f>
        <v>0</v>
      </c>
      <c r="H45" s="354">
        <f>H46</f>
        <v>0</v>
      </c>
    </row>
    <row r="46" spans="1:8" ht="36.75" thickBot="1">
      <c r="A46" s="32">
        <v>2184</v>
      </c>
      <c r="B46" s="15" t="s">
        <v>638</v>
      </c>
      <c r="C46" s="57">
        <v>8</v>
      </c>
      <c r="D46" s="58">
        <v>1</v>
      </c>
      <c r="E46" s="271" t="s">
        <v>541</v>
      </c>
      <c r="F46" s="232">
        <f>SUM(G46:H46)</f>
        <v>0</v>
      </c>
      <c r="G46" s="232"/>
      <c r="H46" s="354"/>
    </row>
    <row r="47" spans="1:8" ht="15">
      <c r="A47" s="32">
        <v>2185</v>
      </c>
      <c r="B47" s="15" t="s">
        <v>638</v>
      </c>
      <c r="C47" s="57">
        <v>8</v>
      </c>
      <c r="D47" s="58">
        <v>1</v>
      </c>
      <c r="E47" s="271"/>
      <c r="F47" s="230"/>
      <c r="G47" s="230"/>
      <c r="H47" s="300"/>
    </row>
    <row r="48" spans="1:8" s="33" customFormat="1" ht="40.5" customHeight="1">
      <c r="A48" s="32">
        <v>2200</v>
      </c>
      <c r="B48" s="15" t="s">
        <v>639</v>
      </c>
      <c r="C48" s="57">
        <v>0</v>
      </c>
      <c r="D48" s="58">
        <v>0</v>
      </c>
      <c r="E48" s="315" t="s">
        <v>643</v>
      </c>
      <c r="F48" s="318">
        <f>SUM(F50,F53,F56,F59,F62)</f>
        <v>0</v>
      </c>
      <c r="G48" s="318">
        <f>SUM(G50,G53,G56,G59,G62)</f>
        <v>0</v>
      </c>
      <c r="H48" s="463">
        <f>SUM(H50,H53,H56,H59,H62)</f>
        <v>0</v>
      </c>
    </row>
    <row r="49" spans="1:8" ht="11.25" customHeight="1">
      <c r="A49" s="35"/>
      <c r="B49" s="15"/>
      <c r="C49" s="225"/>
      <c r="D49" s="226"/>
      <c r="E49" s="252" t="s">
        <v>527</v>
      </c>
      <c r="F49" s="241"/>
      <c r="G49" s="241"/>
      <c r="H49" s="464"/>
    </row>
    <row r="50" spans="1:8" ht="21" customHeight="1">
      <c r="A50" s="32">
        <v>2210</v>
      </c>
      <c r="B50" s="15" t="s">
        <v>639</v>
      </c>
      <c r="C50" s="57">
        <v>1</v>
      </c>
      <c r="D50" s="58">
        <v>0</v>
      </c>
      <c r="E50" s="252" t="s">
        <v>182</v>
      </c>
      <c r="F50" s="230">
        <f>SUM(F52)</f>
        <v>0</v>
      </c>
      <c r="G50" s="230">
        <f>SUM(G52)</f>
        <v>0</v>
      </c>
      <c r="H50" s="300">
        <f>SUM(H52)</f>
        <v>0</v>
      </c>
    </row>
    <row r="51" spans="1:8" s="12" customFormat="1" ht="10.5" customHeight="1">
      <c r="A51" s="32"/>
      <c r="B51" s="15"/>
      <c r="C51" s="57"/>
      <c r="D51" s="58"/>
      <c r="E51" s="252" t="s">
        <v>528</v>
      </c>
      <c r="F51" s="230"/>
      <c r="G51" s="230"/>
      <c r="H51" s="300"/>
    </row>
    <row r="52" spans="1:8" ht="19.5" customHeight="1" thickBot="1">
      <c r="A52" s="32">
        <v>2211</v>
      </c>
      <c r="B52" s="15" t="s">
        <v>639</v>
      </c>
      <c r="C52" s="57">
        <v>1</v>
      </c>
      <c r="D52" s="58">
        <v>1</v>
      </c>
      <c r="E52" s="252" t="s">
        <v>183</v>
      </c>
      <c r="F52" s="232">
        <f>SUM(G52:H52)</f>
        <v>0</v>
      </c>
      <c r="G52" s="232"/>
      <c r="H52" s="354"/>
    </row>
    <row r="53" spans="1:8" ht="17.25" customHeight="1">
      <c r="A53" s="32">
        <v>2220</v>
      </c>
      <c r="B53" s="15" t="s">
        <v>639</v>
      </c>
      <c r="C53" s="57">
        <v>2</v>
      </c>
      <c r="D53" s="58">
        <v>0</v>
      </c>
      <c r="E53" s="252" t="s">
        <v>184</v>
      </c>
      <c r="F53" s="230">
        <f>SUM(F55)</f>
        <v>0</v>
      </c>
      <c r="G53" s="230">
        <f>SUM(G55)</f>
        <v>0</v>
      </c>
      <c r="H53" s="300">
        <f>SUM(H55)</f>
        <v>0</v>
      </c>
    </row>
    <row r="54" spans="1:8" s="12" customFormat="1" ht="10.5" customHeight="1">
      <c r="A54" s="32"/>
      <c r="B54" s="15"/>
      <c r="C54" s="57"/>
      <c r="D54" s="58"/>
      <c r="E54" s="252" t="s">
        <v>528</v>
      </c>
      <c r="F54" s="230"/>
      <c r="G54" s="230"/>
      <c r="H54" s="300"/>
    </row>
    <row r="55" spans="1:8" ht="15.75" customHeight="1" thickBot="1">
      <c r="A55" s="32">
        <v>2221</v>
      </c>
      <c r="B55" s="15" t="s">
        <v>639</v>
      </c>
      <c r="C55" s="57">
        <v>2</v>
      </c>
      <c r="D55" s="58">
        <v>1</v>
      </c>
      <c r="E55" s="252" t="s">
        <v>185</v>
      </c>
      <c r="F55" s="232">
        <f>SUM(G55:H55)</f>
        <v>0</v>
      </c>
      <c r="G55" s="232"/>
      <c r="H55" s="354"/>
    </row>
    <row r="56" spans="1:8" ht="17.25" customHeight="1">
      <c r="A56" s="32">
        <v>2230</v>
      </c>
      <c r="B56" s="15" t="s">
        <v>639</v>
      </c>
      <c r="C56" s="57">
        <v>3</v>
      </c>
      <c r="D56" s="58">
        <v>0</v>
      </c>
      <c r="E56" s="252" t="s">
        <v>186</v>
      </c>
      <c r="F56" s="230">
        <f>SUM(F58)</f>
        <v>0</v>
      </c>
      <c r="G56" s="230">
        <f>SUM(G58)</f>
        <v>0</v>
      </c>
      <c r="H56" s="300">
        <f>SUM(H58)</f>
        <v>0</v>
      </c>
    </row>
    <row r="57" spans="1:8" s="12" customFormat="1" ht="14.25" customHeight="1">
      <c r="A57" s="32"/>
      <c r="B57" s="15"/>
      <c r="C57" s="57"/>
      <c r="D57" s="58"/>
      <c r="E57" s="252" t="s">
        <v>528</v>
      </c>
      <c r="F57" s="230"/>
      <c r="G57" s="230"/>
      <c r="H57" s="300"/>
    </row>
    <row r="58" spans="1:8" ht="19.5" customHeight="1" thickBot="1">
      <c r="A58" s="32">
        <v>2231</v>
      </c>
      <c r="B58" s="15" t="s">
        <v>639</v>
      </c>
      <c r="C58" s="57">
        <v>3</v>
      </c>
      <c r="D58" s="58">
        <v>1</v>
      </c>
      <c r="E58" s="252" t="s">
        <v>187</v>
      </c>
      <c r="F58" s="232">
        <f>SUM(G58:H58)</f>
        <v>0</v>
      </c>
      <c r="G58" s="232"/>
      <c r="H58" s="354"/>
    </row>
    <row r="59" spans="1:8" ht="38.25" customHeight="1">
      <c r="A59" s="32">
        <v>2240</v>
      </c>
      <c r="B59" s="15" t="s">
        <v>639</v>
      </c>
      <c r="C59" s="57">
        <v>4</v>
      </c>
      <c r="D59" s="58">
        <v>0</v>
      </c>
      <c r="E59" s="252" t="s">
        <v>188</v>
      </c>
      <c r="F59" s="230">
        <f>SUM(F61)</f>
        <v>0</v>
      </c>
      <c r="G59" s="230">
        <f>SUM(G61)</f>
        <v>0</v>
      </c>
      <c r="H59" s="300">
        <f>SUM(H61)</f>
        <v>0</v>
      </c>
    </row>
    <row r="60" spans="1:8" s="12" customFormat="1" ht="15.75" customHeight="1">
      <c r="A60" s="32"/>
      <c r="B60" s="57"/>
      <c r="C60" s="57"/>
      <c r="D60" s="58"/>
      <c r="E60" s="252" t="s">
        <v>528</v>
      </c>
      <c r="F60" s="230"/>
      <c r="G60" s="230"/>
      <c r="H60" s="300"/>
    </row>
    <row r="61" spans="1:8" ht="34.5" customHeight="1" thickBot="1">
      <c r="A61" s="32">
        <v>2241</v>
      </c>
      <c r="B61" s="15" t="s">
        <v>639</v>
      </c>
      <c r="C61" s="57">
        <v>4</v>
      </c>
      <c r="D61" s="58">
        <v>1</v>
      </c>
      <c r="E61" s="252" t="s">
        <v>188</v>
      </c>
      <c r="F61" s="232">
        <f>SUM(G61:H61)</f>
        <v>0</v>
      </c>
      <c r="G61" s="232"/>
      <c r="H61" s="354"/>
    </row>
    <row r="62" spans="1:8" ht="27.75" customHeight="1">
      <c r="A62" s="32">
        <v>2250</v>
      </c>
      <c r="B62" s="15" t="s">
        <v>639</v>
      </c>
      <c r="C62" s="57">
        <v>5</v>
      </c>
      <c r="D62" s="58">
        <v>0</v>
      </c>
      <c r="E62" s="252" t="s">
        <v>189</v>
      </c>
      <c r="F62" s="230">
        <f>SUM(F64)</f>
        <v>0</v>
      </c>
      <c r="G62" s="230">
        <f>SUM(G64)</f>
        <v>0</v>
      </c>
      <c r="H62" s="300">
        <f>SUM(H64)</f>
        <v>0</v>
      </c>
    </row>
    <row r="63" spans="1:8" s="12" customFormat="1" ht="13.5" customHeight="1">
      <c r="A63" s="32"/>
      <c r="B63" s="15"/>
      <c r="C63" s="57"/>
      <c r="D63" s="58"/>
      <c r="E63" s="252" t="s">
        <v>528</v>
      </c>
      <c r="F63" s="230"/>
      <c r="G63" s="230"/>
      <c r="H63" s="300"/>
    </row>
    <row r="64" spans="1:8" ht="25.5" customHeight="1" thickBot="1">
      <c r="A64" s="32">
        <v>2251</v>
      </c>
      <c r="B64" s="57" t="s">
        <v>639</v>
      </c>
      <c r="C64" s="57">
        <v>5</v>
      </c>
      <c r="D64" s="58">
        <v>1</v>
      </c>
      <c r="E64" s="252" t="s">
        <v>189</v>
      </c>
      <c r="F64" s="232">
        <f>SUM(G64:H64)</f>
        <v>0</v>
      </c>
      <c r="G64" s="232"/>
      <c r="H64" s="354"/>
    </row>
    <row r="65" spans="1:8" s="33" customFormat="1" ht="62.25" customHeight="1">
      <c r="A65" s="32">
        <v>2300</v>
      </c>
      <c r="B65" s="16" t="s">
        <v>640</v>
      </c>
      <c r="C65" s="319">
        <v>0</v>
      </c>
      <c r="D65" s="320">
        <v>0</v>
      </c>
      <c r="E65" s="321" t="s">
        <v>644</v>
      </c>
      <c r="F65" s="318">
        <f>SUM(F67,F72,F75,F79,F82,F85,F88)</f>
        <v>0</v>
      </c>
      <c r="G65" s="318">
        <f>SUM(G67,G72,G75,G79,G82,G85,G88)</f>
        <v>0</v>
      </c>
      <c r="H65" s="463">
        <f>SUM(H67,H72,H75,H79,H82,H85,H88)</f>
        <v>0</v>
      </c>
    </row>
    <row r="66" spans="1:8" ht="13.5" customHeight="1">
      <c r="A66" s="35"/>
      <c r="B66" s="15"/>
      <c r="C66" s="225"/>
      <c r="D66" s="226"/>
      <c r="E66" s="252" t="s">
        <v>527</v>
      </c>
      <c r="F66" s="241"/>
      <c r="G66" s="241"/>
      <c r="H66" s="464"/>
    </row>
    <row r="67" spans="1:8" ht="26.25" customHeight="1">
      <c r="A67" s="32">
        <v>2310</v>
      </c>
      <c r="B67" s="16" t="s">
        <v>640</v>
      </c>
      <c r="C67" s="57">
        <v>1</v>
      </c>
      <c r="D67" s="58">
        <v>0</v>
      </c>
      <c r="E67" s="252" t="s">
        <v>424</v>
      </c>
      <c r="F67" s="230">
        <f>SUM(F69:F71)</f>
        <v>0</v>
      </c>
      <c r="G67" s="230">
        <f>SUM(G69:G71)</f>
        <v>0</v>
      </c>
      <c r="H67" s="300">
        <f>SUM(H69:H71)</f>
        <v>0</v>
      </c>
    </row>
    <row r="68" spans="1:8" s="12" customFormat="1" ht="12.75" customHeight="1">
      <c r="A68" s="32"/>
      <c r="B68" s="15"/>
      <c r="C68" s="57"/>
      <c r="D68" s="58"/>
      <c r="E68" s="252" t="s">
        <v>528</v>
      </c>
      <c r="F68" s="230"/>
      <c r="G68" s="230"/>
      <c r="H68" s="300"/>
    </row>
    <row r="69" spans="1:8" ht="21.75" customHeight="1" thickBot="1">
      <c r="A69" s="32">
        <v>2311</v>
      </c>
      <c r="B69" s="16" t="s">
        <v>640</v>
      </c>
      <c r="C69" s="57">
        <v>1</v>
      </c>
      <c r="D69" s="58">
        <v>1</v>
      </c>
      <c r="E69" s="252" t="s">
        <v>190</v>
      </c>
      <c r="F69" s="232">
        <f>SUM(G69:H69)</f>
        <v>0</v>
      </c>
      <c r="G69" s="232"/>
      <c r="H69" s="354"/>
    </row>
    <row r="70" spans="1:8" ht="15.75" thickBot="1">
      <c r="A70" s="32">
        <v>2312</v>
      </c>
      <c r="B70" s="16" t="s">
        <v>640</v>
      </c>
      <c r="C70" s="57">
        <v>1</v>
      </c>
      <c r="D70" s="58">
        <v>2</v>
      </c>
      <c r="E70" s="252" t="s">
        <v>425</v>
      </c>
      <c r="F70" s="232">
        <f>SUM(G70:H70)</f>
        <v>0</v>
      </c>
      <c r="G70" s="232"/>
      <c r="H70" s="354"/>
    </row>
    <row r="71" spans="1:8" ht="15.75" thickBot="1">
      <c r="A71" s="32">
        <v>2313</v>
      </c>
      <c r="B71" s="16" t="s">
        <v>640</v>
      </c>
      <c r="C71" s="57">
        <v>1</v>
      </c>
      <c r="D71" s="58">
        <v>3</v>
      </c>
      <c r="E71" s="252" t="s">
        <v>426</v>
      </c>
      <c r="F71" s="232">
        <f>SUM(G71:H71)</f>
        <v>0</v>
      </c>
      <c r="G71" s="232"/>
      <c r="H71" s="354"/>
    </row>
    <row r="72" spans="1:8" ht="19.5" customHeight="1">
      <c r="A72" s="32">
        <v>2320</v>
      </c>
      <c r="B72" s="16" t="s">
        <v>640</v>
      </c>
      <c r="C72" s="57">
        <v>2</v>
      </c>
      <c r="D72" s="58">
        <v>0</v>
      </c>
      <c r="E72" s="252" t="s">
        <v>427</v>
      </c>
      <c r="F72" s="230">
        <f>SUM(F74)</f>
        <v>0</v>
      </c>
      <c r="G72" s="230">
        <f>SUM(G74)</f>
        <v>0</v>
      </c>
      <c r="H72" s="300">
        <f>SUM(H74)</f>
        <v>0</v>
      </c>
    </row>
    <row r="73" spans="1:8" s="12" customFormat="1" ht="14.25" customHeight="1">
      <c r="A73" s="32"/>
      <c r="B73" s="15"/>
      <c r="C73" s="57"/>
      <c r="D73" s="58"/>
      <c r="E73" s="252" t="s">
        <v>528</v>
      </c>
      <c r="F73" s="230"/>
      <c r="G73" s="230"/>
      <c r="H73" s="300"/>
    </row>
    <row r="74" spans="1:8" ht="15.75" customHeight="1" thickBot="1">
      <c r="A74" s="32">
        <v>2321</v>
      </c>
      <c r="B74" s="16" t="s">
        <v>640</v>
      </c>
      <c r="C74" s="57">
        <v>2</v>
      </c>
      <c r="D74" s="58">
        <v>1</v>
      </c>
      <c r="E74" s="252" t="s">
        <v>428</v>
      </c>
      <c r="F74" s="232">
        <f>SUM(G74:H74)</f>
        <v>0</v>
      </c>
      <c r="G74" s="232"/>
      <c r="H74" s="354"/>
    </row>
    <row r="75" spans="1:8" ht="26.25" customHeight="1">
      <c r="A75" s="32">
        <v>2330</v>
      </c>
      <c r="B75" s="16" t="s">
        <v>640</v>
      </c>
      <c r="C75" s="57">
        <v>3</v>
      </c>
      <c r="D75" s="58">
        <v>0</v>
      </c>
      <c r="E75" s="252" t="s">
        <v>429</v>
      </c>
      <c r="F75" s="230">
        <f>SUM(F77:F78)</f>
        <v>0</v>
      </c>
      <c r="G75" s="230">
        <f>SUM(G77:G78)</f>
        <v>0</v>
      </c>
      <c r="H75" s="300">
        <f>SUM(H77:H78)</f>
        <v>0</v>
      </c>
    </row>
    <row r="76" spans="1:8" s="12" customFormat="1" ht="16.5" customHeight="1">
      <c r="A76" s="32"/>
      <c r="B76" s="15"/>
      <c r="C76" s="57"/>
      <c r="D76" s="58"/>
      <c r="E76" s="252" t="s">
        <v>528</v>
      </c>
      <c r="F76" s="230"/>
      <c r="G76" s="230"/>
      <c r="H76" s="300"/>
    </row>
    <row r="77" spans="1:8" ht="20.25" customHeight="1" thickBot="1">
      <c r="A77" s="32">
        <v>2331</v>
      </c>
      <c r="B77" s="16" t="s">
        <v>640</v>
      </c>
      <c r="C77" s="57">
        <v>3</v>
      </c>
      <c r="D77" s="58">
        <v>1</v>
      </c>
      <c r="E77" s="252" t="s">
        <v>191</v>
      </c>
      <c r="F77" s="232">
        <f>SUM(G77:H77)</f>
        <v>0</v>
      </c>
      <c r="G77" s="232"/>
      <c r="H77" s="354"/>
    </row>
    <row r="78" spans="1:8" ht="15.75" thickBot="1">
      <c r="A78" s="32">
        <v>2332</v>
      </c>
      <c r="B78" s="16" t="s">
        <v>640</v>
      </c>
      <c r="C78" s="57">
        <v>3</v>
      </c>
      <c r="D78" s="58">
        <v>2</v>
      </c>
      <c r="E78" s="252" t="s">
        <v>430</v>
      </c>
      <c r="F78" s="232">
        <f>SUM(G78:H78)</f>
        <v>0</v>
      </c>
      <c r="G78" s="232"/>
      <c r="H78" s="354"/>
    </row>
    <row r="79" spans="1:8" ht="15">
      <c r="A79" s="32">
        <v>2340</v>
      </c>
      <c r="B79" s="16" t="s">
        <v>640</v>
      </c>
      <c r="C79" s="57">
        <v>4</v>
      </c>
      <c r="D79" s="58">
        <v>0</v>
      </c>
      <c r="E79" s="252" t="s">
        <v>431</v>
      </c>
      <c r="F79" s="230">
        <f>SUM(F81)</f>
        <v>0</v>
      </c>
      <c r="G79" s="230">
        <f>SUM(G81)</f>
        <v>0</v>
      </c>
      <c r="H79" s="300">
        <f>SUM(H81)</f>
        <v>0</v>
      </c>
    </row>
    <row r="80" spans="1:8" s="12" customFormat="1" ht="14.25" customHeight="1">
      <c r="A80" s="32"/>
      <c r="B80" s="15"/>
      <c r="C80" s="57"/>
      <c r="D80" s="58"/>
      <c r="E80" s="252" t="s">
        <v>528</v>
      </c>
      <c r="F80" s="230"/>
      <c r="G80" s="230"/>
      <c r="H80" s="300"/>
    </row>
    <row r="81" spans="1:8" ht="15.75" thickBot="1">
      <c r="A81" s="32">
        <v>2341</v>
      </c>
      <c r="B81" s="16" t="s">
        <v>640</v>
      </c>
      <c r="C81" s="57">
        <v>4</v>
      </c>
      <c r="D81" s="58">
        <v>1</v>
      </c>
      <c r="E81" s="252" t="s">
        <v>431</v>
      </c>
      <c r="F81" s="232">
        <f>SUM(G81:H81)</f>
        <v>0</v>
      </c>
      <c r="G81" s="232"/>
      <c r="H81" s="354"/>
    </row>
    <row r="82" spans="1:8" ht="14.25" customHeight="1">
      <c r="A82" s="32">
        <v>2350</v>
      </c>
      <c r="B82" s="16" t="s">
        <v>640</v>
      </c>
      <c r="C82" s="57">
        <v>5</v>
      </c>
      <c r="D82" s="58">
        <v>0</v>
      </c>
      <c r="E82" s="252" t="s">
        <v>192</v>
      </c>
      <c r="F82" s="230">
        <f>SUM(F84)</f>
        <v>0</v>
      </c>
      <c r="G82" s="230">
        <f>SUM(G84)</f>
        <v>0</v>
      </c>
      <c r="H82" s="300">
        <f>SUM(H84)</f>
        <v>0</v>
      </c>
    </row>
    <row r="83" spans="1:8" s="12" customFormat="1" ht="14.25" customHeight="1">
      <c r="A83" s="32"/>
      <c r="B83" s="15"/>
      <c r="C83" s="57"/>
      <c r="D83" s="58"/>
      <c r="E83" s="252" t="s">
        <v>528</v>
      </c>
      <c r="F83" s="230"/>
      <c r="G83" s="230"/>
      <c r="H83" s="300"/>
    </row>
    <row r="84" spans="1:8" ht="18" customHeight="1" thickBot="1">
      <c r="A84" s="32">
        <v>2351</v>
      </c>
      <c r="B84" s="16" t="s">
        <v>640</v>
      </c>
      <c r="C84" s="57">
        <v>5</v>
      </c>
      <c r="D84" s="58">
        <v>1</v>
      </c>
      <c r="E84" s="252" t="s">
        <v>193</v>
      </c>
      <c r="F84" s="232">
        <f>SUM(G84:H84)</f>
        <v>0</v>
      </c>
      <c r="G84" s="232"/>
      <c r="H84" s="354"/>
    </row>
    <row r="85" spans="1:8" ht="39" customHeight="1">
      <c r="A85" s="32">
        <v>2360</v>
      </c>
      <c r="B85" s="16" t="s">
        <v>640</v>
      </c>
      <c r="C85" s="57">
        <v>6</v>
      </c>
      <c r="D85" s="58">
        <v>0</v>
      </c>
      <c r="E85" s="252" t="s">
        <v>559</v>
      </c>
      <c r="F85" s="230">
        <f>SUM(F87)</f>
        <v>0</v>
      </c>
      <c r="G85" s="230">
        <f>SUM(G87)</f>
        <v>0</v>
      </c>
      <c r="H85" s="300">
        <f>SUM(H87)</f>
        <v>0</v>
      </c>
    </row>
    <row r="86" spans="1:8" s="12" customFormat="1" ht="13.5" customHeight="1">
      <c r="A86" s="32"/>
      <c r="B86" s="15"/>
      <c r="C86" s="57"/>
      <c r="D86" s="58"/>
      <c r="E86" s="252" t="s">
        <v>528</v>
      </c>
      <c r="F86" s="230"/>
      <c r="G86" s="230"/>
      <c r="H86" s="300"/>
    </row>
    <row r="87" spans="1:8" ht="42" customHeight="1" thickBot="1">
      <c r="A87" s="32">
        <v>2361</v>
      </c>
      <c r="B87" s="16" t="s">
        <v>640</v>
      </c>
      <c r="C87" s="57">
        <v>6</v>
      </c>
      <c r="D87" s="58">
        <v>1</v>
      </c>
      <c r="E87" s="252" t="s">
        <v>559</v>
      </c>
      <c r="F87" s="232">
        <f>SUM(G87:H87)</f>
        <v>0</v>
      </c>
      <c r="G87" s="232"/>
      <c r="H87" s="354"/>
    </row>
    <row r="88" spans="1:8" ht="34.5" customHeight="1">
      <c r="A88" s="32">
        <v>2370</v>
      </c>
      <c r="B88" s="16" t="s">
        <v>640</v>
      </c>
      <c r="C88" s="57">
        <v>7</v>
      </c>
      <c r="D88" s="58">
        <v>0</v>
      </c>
      <c r="E88" s="252" t="s">
        <v>560</v>
      </c>
      <c r="F88" s="230">
        <f>SUM(F90)</f>
        <v>0</v>
      </c>
      <c r="G88" s="230">
        <f>SUM(G90)</f>
        <v>0</v>
      </c>
      <c r="H88" s="300">
        <f>SUM(H90)</f>
        <v>0</v>
      </c>
    </row>
    <row r="89" spans="1:8" s="12" customFormat="1" ht="12" customHeight="1">
      <c r="A89" s="32"/>
      <c r="B89" s="15"/>
      <c r="C89" s="57"/>
      <c r="D89" s="58"/>
      <c r="E89" s="252" t="s">
        <v>528</v>
      </c>
      <c r="F89" s="230"/>
      <c r="G89" s="230"/>
      <c r="H89" s="300"/>
    </row>
    <row r="90" spans="1:8" ht="38.25" customHeight="1" thickBot="1">
      <c r="A90" s="32">
        <v>2371</v>
      </c>
      <c r="B90" s="16" t="s">
        <v>640</v>
      </c>
      <c r="C90" s="57">
        <v>7</v>
      </c>
      <c r="D90" s="58">
        <v>1</v>
      </c>
      <c r="E90" s="252" t="s">
        <v>561</v>
      </c>
      <c r="F90" s="232">
        <f>SUM(G90:H90)</f>
        <v>0</v>
      </c>
      <c r="G90" s="232"/>
      <c r="H90" s="354"/>
    </row>
    <row r="91" spans="1:8" s="33" customFormat="1" ht="48.75" customHeight="1">
      <c r="A91" s="32">
        <v>2400</v>
      </c>
      <c r="B91" s="16" t="s">
        <v>1</v>
      </c>
      <c r="C91" s="319">
        <v>0</v>
      </c>
      <c r="D91" s="320">
        <v>0</v>
      </c>
      <c r="E91" s="321" t="s">
        <v>645</v>
      </c>
      <c r="F91" s="318">
        <f>SUM(F93,F97,F106,F114,F119,F126,F129,F135,F144)</f>
        <v>140089.3</v>
      </c>
      <c r="G91" s="318">
        <f>SUM(G93,G97,G106,G114,G119,G126,G129,G135,G144)</f>
        <v>21552</v>
      </c>
      <c r="H91" s="318">
        <f>SUM(H93,H97,H106,H114,H119,H126,H129,H135,H144)</f>
        <v>118537.3</v>
      </c>
    </row>
    <row r="92" spans="1:8" ht="18" customHeight="1">
      <c r="A92" s="35"/>
      <c r="B92" s="15"/>
      <c r="C92" s="225"/>
      <c r="D92" s="226"/>
      <c r="E92" s="252" t="s">
        <v>527</v>
      </c>
      <c r="F92" s="241"/>
      <c r="G92" s="241"/>
      <c r="H92" s="464"/>
    </row>
    <row r="93" spans="1:8" ht="36.75" customHeight="1">
      <c r="A93" s="32">
        <v>2410</v>
      </c>
      <c r="B93" s="16" t="s">
        <v>1</v>
      </c>
      <c r="C93" s="57">
        <v>1</v>
      </c>
      <c r="D93" s="58">
        <v>0</v>
      </c>
      <c r="E93" s="252" t="s">
        <v>194</v>
      </c>
      <c r="F93" s="230">
        <f>SUM(F95:F96)</f>
        <v>0</v>
      </c>
      <c r="G93" s="230">
        <f>SUM(G95:G96)</f>
        <v>0</v>
      </c>
      <c r="H93" s="300">
        <f>SUM(H95:H96)</f>
        <v>0</v>
      </c>
    </row>
    <row r="94" spans="1:8" s="12" customFormat="1" ht="13.5" customHeight="1">
      <c r="A94" s="32"/>
      <c r="B94" s="15"/>
      <c r="C94" s="57"/>
      <c r="D94" s="58"/>
      <c r="E94" s="252" t="s">
        <v>528</v>
      </c>
      <c r="F94" s="230"/>
      <c r="G94" s="230"/>
      <c r="H94" s="300"/>
    </row>
    <row r="95" spans="1:8" ht="29.25" customHeight="1" thickBot="1">
      <c r="A95" s="32">
        <v>2411</v>
      </c>
      <c r="B95" s="16" t="s">
        <v>1</v>
      </c>
      <c r="C95" s="57">
        <v>1</v>
      </c>
      <c r="D95" s="58">
        <v>1</v>
      </c>
      <c r="E95" s="252" t="s">
        <v>195</v>
      </c>
      <c r="F95" s="232">
        <f>SUM(G95:H95)</f>
        <v>0</v>
      </c>
      <c r="G95" s="232"/>
      <c r="H95" s="354"/>
    </row>
    <row r="96" spans="1:8" ht="36.75" customHeight="1" thickBot="1">
      <c r="A96" s="32">
        <v>2412</v>
      </c>
      <c r="B96" s="16" t="s">
        <v>1</v>
      </c>
      <c r="C96" s="57">
        <v>1</v>
      </c>
      <c r="D96" s="58">
        <v>2</v>
      </c>
      <c r="E96" s="252" t="s">
        <v>196</v>
      </c>
      <c r="F96" s="232">
        <f>SUM(G96:H96)</f>
        <v>0</v>
      </c>
      <c r="G96" s="232"/>
      <c r="H96" s="354"/>
    </row>
    <row r="97" spans="1:8" ht="40.5" customHeight="1" thickBot="1">
      <c r="A97" s="32">
        <v>2420</v>
      </c>
      <c r="B97" s="16" t="s">
        <v>1</v>
      </c>
      <c r="C97" s="57">
        <v>2</v>
      </c>
      <c r="D97" s="58">
        <v>0</v>
      </c>
      <c r="E97" s="321" t="s">
        <v>197</v>
      </c>
      <c r="F97" s="232">
        <f>SUM(G97:H97)</f>
        <v>22550</v>
      </c>
      <c r="G97" s="230">
        <f>SUM(G99,G103,G104,G105)</f>
        <v>6800</v>
      </c>
      <c r="H97" s="230">
        <f>SUM(H99,H103,H104,H105)</f>
        <v>15750</v>
      </c>
    </row>
    <row r="98" spans="1:8" s="12" customFormat="1" ht="13.5" customHeight="1">
      <c r="A98" s="32"/>
      <c r="B98" s="15"/>
      <c r="C98" s="57"/>
      <c r="D98" s="58"/>
      <c r="E98" s="252" t="s">
        <v>528</v>
      </c>
      <c r="F98" s="230"/>
      <c r="G98" s="230"/>
      <c r="H98" s="300"/>
    </row>
    <row r="99" spans="1:8" ht="16.5" customHeight="1" thickBot="1">
      <c r="A99" s="32">
        <v>2421</v>
      </c>
      <c r="B99" s="16" t="s">
        <v>1</v>
      </c>
      <c r="C99" s="57">
        <v>2</v>
      </c>
      <c r="D99" s="58">
        <v>1</v>
      </c>
      <c r="E99" s="321" t="s">
        <v>198</v>
      </c>
      <c r="F99" s="232">
        <f>SUM(G99:H99)</f>
        <v>22550</v>
      </c>
      <c r="G99" s="232">
        <f>SUM(G101,G102)</f>
        <v>6800</v>
      </c>
      <c r="H99" s="232">
        <f>SUM(H101,H102)</f>
        <v>15750</v>
      </c>
    </row>
    <row r="100" spans="1:8" ht="16.5" customHeight="1" thickBot="1">
      <c r="A100" s="32"/>
      <c r="B100" s="16"/>
      <c r="C100" s="57"/>
      <c r="D100" s="58"/>
      <c r="E100" s="252" t="s">
        <v>290</v>
      </c>
      <c r="F100" s="232"/>
      <c r="G100" s="232"/>
      <c r="H100" s="354"/>
    </row>
    <row r="101" spans="1:8" ht="16.5" customHeight="1" thickBot="1">
      <c r="A101" s="32"/>
      <c r="B101" s="16" t="s">
        <v>1</v>
      </c>
      <c r="C101" s="57">
        <v>2</v>
      </c>
      <c r="D101" s="58">
        <v>1</v>
      </c>
      <c r="E101" s="321" t="s">
        <v>841</v>
      </c>
      <c r="F101" s="232">
        <f aca="true" t="shared" si="0" ref="F101:F106">SUM(G101:H101)</f>
        <v>5400</v>
      </c>
      <c r="G101" s="232">
        <v>5400</v>
      </c>
      <c r="H101" s="354"/>
    </row>
    <row r="102" spans="1:8" ht="16.5" customHeight="1" thickBot="1">
      <c r="A102" s="32"/>
      <c r="B102" s="16" t="s">
        <v>1</v>
      </c>
      <c r="C102" s="57">
        <v>2</v>
      </c>
      <c r="D102" s="58">
        <v>1</v>
      </c>
      <c r="E102" s="321" t="s">
        <v>842</v>
      </c>
      <c r="F102" s="232">
        <f t="shared" si="0"/>
        <v>17150</v>
      </c>
      <c r="G102" s="232">
        <v>1400</v>
      </c>
      <c r="H102" s="354">
        <v>15750</v>
      </c>
    </row>
    <row r="103" spans="1:8" ht="17.25" customHeight="1" thickBot="1">
      <c r="A103" s="32">
        <v>2422</v>
      </c>
      <c r="B103" s="16" t="s">
        <v>1</v>
      </c>
      <c r="C103" s="57">
        <v>2</v>
      </c>
      <c r="D103" s="58">
        <v>2</v>
      </c>
      <c r="E103" s="252" t="s">
        <v>199</v>
      </c>
      <c r="F103" s="232">
        <f t="shared" si="0"/>
        <v>0</v>
      </c>
      <c r="G103" s="232"/>
      <c r="H103" s="354"/>
    </row>
    <row r="104" spans="1:8" ht="21" customHeight="1" thickBot="1">
      <c r="A104" s="32">
        <v>2423</v>
      </c>
      <c r="B104" s="16" t="s">
        <v>1</v>
      </c>
      <c r="C104" s="57">
        <v>2</v>
      </c>
      <c r="D104" s="58">
        <v>3</v>
      </c>
      <c r="E104" s="252" t="s">
        <v>200</v>
      </c>
      <c r="F104" s="232">
        <f t="shared" si="0"/>
        <v>0</v>
      </c>
      <c r="G104" s="232"/>
      <c r="H104" s="354"/>
    </row>
    <row r="105" spans="1:8" ht="15.75" thickBot="1">
      <c r="A105" s="32">
        <v>2424</v>
      </c>
      <c r="B105" s="16" t="s">
        <v>1</v>
      </c>
      <c r="C105" s="57">
        <v>2</v>
      </c>
      <c r="D105" s="58">
        <v>4</v>
      </c>
      <c r="E105" s="252" t="s">
        <v>2</v>
      </c>
      <c r="F105" s="232">
        <f t="shared" si="0"/>
        <v>0</v>
      </c>
      <c r="G105" s="264"/>
      <c r="H105" s="264"/>
    </row>
    <row r="106" spans="1:8" ht="14.25" customHeight="1" thickBot="1">
      <c r="A106" s="32">
        <v>2430</v>
      </c>
      <c r="B106" s="16" t="s">
        <v>1</v>
      </c>
      <c r="C106" s="57">
        <v>3</v>
      </c>
      <c r="D106" s="58">
        <v>0</v>
      </c>
      <c r="E106" s="252" t="s">
        <v>201</v>
      </c>
      <c r="F106" s="232">
        <f t="shared" si="0"/>
        <v>0</v>
      </c>
      <c r="G106" s="230">
        <f>SUM(G108:G109)</f>
        <v>0</v>
      </c>
      <c r="H106" s="300">
        <f>SUM(H108:H109)</f>
        <v>0</v>
      </c>
    </row>
    <row r="107" spans="1:8" s="12" customFormat="1" ht="13.5" customHeight="1">
      <c r="A107" s="32"/>
      <c r="B107" s="15"/>
      <c r="C107" s="57"/>
      <c r="D107" s="58"/>
      <c r="E107" s="252" t="s">
        <v>528</v>
      </c>
      <c r="F107" s="230"/>
      <c r="G107" s="230"/>
      <c r="H107" s="300"/>
    </row>
    <row r="108" spans="1:8" ht="21.75" customHeight="1" thickBot="1">
      <c r="A108" s="32">
        <v>2431</v>
      </c>
      <c r="B108" s="16" t="s">
        <v>1</v>
      </c>
      <c r="C108" s="57">
        <v>3</v>
      </c>
      <c r="D108" s="58">
        <v>1</v>
      </c>
      <c r="E108" s="252" t="s">
        <v>202</v>
      </c>
      <c r="F108" s="232">
        <f aca="true" t="shared" si="1" ref="F108:F113">SUM(G108:H108)</f>
        <v>0</v>
      </c>
      <c r="G108" s="230"/>
      <c r="H108" s="300"/>
    </row>
    <row r="109" spans="1:8" ht="15" customHeight="1" thickBot="1">
      <c r="A109" s="32">
        <v>2432</v>
      </c>
      <c r="B109" s="16" t="s">
        <v>1</v>
      </c>
      <c r="C109" s="57">
        <v>3</v>
      </c>
      <c r="D109" s="58">
        <v>2</v>
      </c>
      <c r="E109" s="252" t="s">
        <v>203</v>
      </c>
      <c r="F109" s="232">
        <f>SUM(G109:H109)</f>
        <v>0</v>
      </c>
      <c r="G109" s="230"/>
      <c r="H109" s="230"/>
    </row>
    <row r="110" spans="1:8" ht="15" customHeight="1" thickBot="1">
      <c r="A110" s="32">
        <v>2433</v>
      </c>
      <c r="B110" s="16" t="s">
        <v>1</v>
      </c>
      <c r="C110" s="57">
        <v>3</v>
      </c>
      <c r="D110" s="58">
        <v>3</v>
      </c>
      <c r="E110" s="252" t="s">
        <v>204</v>
      </c>
      <c r="F110" s="232">
        <f t="shared" si="1"/>
        <v>0</v>
      </c>
      <c r="G110" s="230"/>
      <c r="H110" s="300"/>
    </row>
    <row r="111" spans="1:8" ht="21" customHeight="1" thickBot="1">
      <c r="A111" s="32">
        <v>2434</v>
      </c>
      <c r="B111" s="16" t="s">
        <v>1</v>
      </c>
      <c r="C111" s="57">
        <v>3</v>
      </c>
      <c r="D111" s="58">
        <v>4</v>
      </c>
      <c r="E111" s="252" t="s">
        <v>205</v>
      </c>
      <c r="F111" s="232">
        <f t="shared" si="1"/>
        <v>0</v>
      </c>
      <c r="G111" s="230"/>
      <c r="H111" s="300"/>
    </row>
    <row r="112" spans="1:8" ht="15" customHeight="1" thickBot="1">
      <c r="A112" s="32">
        <v>2435</v>
      </c>
      <c r="B112" s="16" t="s">
        <v>1</v>
      </c>
      <c r="C112" s="57">
        <v>3</v>
      </c>
      <c r="D112" s="58">
        <v>5</v>
      </c>
      <c r="E112" s="252" t="s">
        <v>206</v>
      </c>
      <c r="F112" s="232">
        <f t="shared" si="1"/>
        <v>0</v>
      </c>
      <c r="G112" s="230"/>
      <c r="H112" s="300"/>
    </row>
    <row r="113" spans="1:8" ht="16.5" customHeight="1" thickBot="1">
      <c r="A113" s="32">
        <v>2436</v>
      </c>
      <c r="B113" s="16" t="s">
        <v>1</v>
      </c>
      <c r="C113" s="57">
        <v>3</v>
      </c>
      <c r="D113" s="58">
        <v>6</v>
      </c>
      <c r="E113" s="252" t="s">
        <v>207</v>
      </c>
      <c r="F113" s="232">
        <f t="shared" si="1"/>
        <v>0</v>
      </c>
      <c r="G113" s="230"/>
      <c r="H113" s="300"/>
    </row>
    <row r="114" spans="1:8" ht="39" customHeight="1">
      <c r="A114" s="32">
        <v>2440</v>
      </c>
      <c r="B114" s="16" t="s">
        <v>1</v>
      </c>
      <c r="C114" s="57">
        <v>4</v>
      </c>
      <c r="D114" s="58">
        <v>0</v>
      </c>
      <c r="E114" s="252" t="s">
        <v>208</v>
      </c>
      <c r="F114" s="230">
        <f>SUM(F116:F118)</f>
        <v>0</v>
      </c>
      <c r="G114" s="230">
        <f>SUM(G116:G118)</f>
        <v>0</v>
      </c>
      <c r="H114" s="300">
        <f>SUM(H116:H118)</f>
        <v>0</v>
      </c>
    </row>
    <row r="115" spans="1:8" s="12" customFormat="1" ht="14.25" customHeight="1">
      <c r="A115" s="32"/>
      <c r="B115" s="15"/>
      <c r="C115" s="57"/>
      <c r="D115" s="58"/>
      <c r="E115" s="252" t="s">
        <v>528</v>
      </c>
      <c r="F115" s="230"/>
      <c r="G115" s="230"/>
      <c r="H115" s="300"/>
    </row>
    <row r="116" spans="1:8" ht="34.5" customHeight="1" thickBot="1">
      <c r="A116" s="32">
        <v>2441</v>
      </c>
      <c r="B116" s="16" t="s">
        <v>1</v>
      </c>
      <c r="C116" s="57">
        <v>4</v>
      </c>
      <c r="D116" s="58">
        <v>1</v>
      </c>
      <c r="E116" s="252" t="s">
        <v>209</v>
      </c>
      <c r="F116" s="232">
        <f>SUM(G116:H116)</f>
        <v>0</v>
      </c>
      <c r="G116" s="230"/>
      <c r="H116" s="300"/>
    </row>
    <row r="117" spans="1:8" ht="20.25" customHeight="1" thickBot="1">
      <c r="A117" s="32">
        <v>2442</v>
      </c>
      <c r="B117" s="16" t="s">
        <v>1</v>
      </c>
      <c r="C117" s="57">
        <v>4</v>
      </c>
      <c r="D117" s="58">
        <v>2</v>
      </c>
      <c r="E117" s="252" t="s">
        <v>210</v>
      </c>
      <c r="F117" s="232">
        <f>SUM(G117:H117)</f>
        <v>0</v>
      </c>
      <c r="G117" s="230"/>
      <c r="H117" s="300"/>
    </row>
    <row r="118" spans="1:8" ht="15" customHeight="1" thickBot="1">
      <c r="A118" s="32">
        <v>2443</v>
      </c>
      <c r="B118" s="16" t="s">
        <v>1</v>
      </c>
      <c r="C118" s="57">
        <v>4</v>
      </c>
      <c r="D118" s="58">
        <v>3</v>
      </c>
      <c r="E118" s="252" t="s">
        <v>211</v>
      </c>
      <c r="F118" s="232">
        <f>SUM(G118:H118)</f>
        <v>0</v>
      </c>
      <c r="G118" s="230"/>
      <c r="H118" s="300"/>
    </row>
    <row r="119" spans="1:8" ht="16.5" customHeight="1">
      <c r="A119" s="32">
        <v>2450</v>
      </c>
      <c r="B119" s="16" t="s">
        <v>1</v>
      </c>
      <c r="C119" s="57">
        <v>5</v>
      </c>
      <c r="D119" s="58">
        <v>0</v>
      </c>
      <c r="E119" s="321" t="s">
        <v>212</v>
      </c>
      <c r="F119" s="230">
        <f>SUM(F121)</f>
        <v>117539.3</v>
      </c>
      <c r="G119" s="230">
        <f>SUM(G121+G122+G123+G124+G125)</f>
        <v>14752</v>
      </c>
      <c r="H119" s="300">
        <f>SUM(H121)</f>
        <v>102787.3</v>
      </c>
    </row>
    <row r="120" spans="1:8" s="12" customFormat="1" ht="15" customHeight="1">
      <c r="A120" s="32"/>
      <c r="B120" s="15"/>
      <c r="C120" s="57"/>
      <c r="D120" s="58"/>
      <c r="E120" s="252" t="s">
        <v>528</v>
      </c>
      <c r="F120" s="230"/>
      <c r="G120" s="230"/>
      <c r="H120" s="300"/>
    </row>
    <row r="121" spans="1:8" ht="14.25" customHeight="1" thickBot="1">
      <c r="A121" s="32">
        <v>2451</v>
      </c>
      <c r="B121" s="16" t="s">
        <v>1</v>
      </c>
      <c r="C121" s="57">
        <v>5</v>
      </c>
      <c r="D121" s="58">
        <v>1</v>
      </c>
      <c r="E121" s="321" t="s">
        <v>213</v>
      </c>
      <c r="F121" s="232">
        <f>SUM(G121:H121)</f>
        <v>117539.3</v>
      </c>
      <c r="G121" s="232">
        <v>14752</v>
      </c>
      <c r="H121" s="499">
        <v>102787.3</v>
      </c>
    </row>
    <row r="122" spans="1:8" ht="18" customHeight="1" thickBot="1">
      <c r="A122" s="32">
        <v>2452</v>
      </c>
      <c r="B122" s="16" t="s">
        <v>1</v>
      </c>
      <c r="C122" s="57">
        <v>5</v>
      </c>
      <c r="D122" s="58">
        <v>2</v>
      </c>
      <c r="E122" s="252" t="s">
        <v>214</v>
      </c>
      <c r="F122" s="232">
        <f>SUM(G122:H122)</f>
        <v>0</v>
      </c>
      <c r="G122" s="232"/>
      <c r="H122" s="354"/>
    </row>
    <row r="123" spans="1:8" ht="15" customHeight="1" thickBot="1">
      <c r="A123" s="32">
        <v>2453</v>
      </c>
      <c r="B123" s="16" t="s">
        <v>1</v>
      </c>
      <c r="C123" s="57">
        <v>5</v>
      </c>
      <c r="D123" s="58">
        <v>3</v>
      </c>
      <c r="E123" s="252" t="s">
        <v>215</v>
      </c>
      <c r="F123" s="232">
        <f>SUM(G123:H123)</f>
        <v>0</v>
      </c>
      <c r="G123" s="232"/>
      <c r="H123" s="354"/>
    </row>
    <row r="124" spans="1:8" ht="15" customHeight="1" thickBot="1">
      <c r="A124" s="32">
        <v>2454</v>
      </c>
      <c r="B124" s="16" t="s">
        <v>1</v>
      </c>
      <c r="C124" s="57">
        <v>5</v>
      </c>
      <c r="D124" s="58">
        <v>4</v>
      </c>
      <c r="E124" s="252" t="s">
        <v>216</v>
      </c>
      <c r="F124" s="232">
        <f>SUM(G124:H124)</f>
        <v>0</v>
      </c>
      <c r="G124" s="232"/>
      <c r="H124" s="354"/>
    </row>
    <row r="125" spans="1:8" ht="23.25" customHeight="1" thickBot="1">
      <c r="A125" s="32">
        <v>2455</v>
      </c>
      <c r="B125" s="16" t="s">
        <v>1</v>
      </c>
      <c r="C125" s="57">
        <v>5</v>
      </c>
      <c r="D125" s="58">
        <v>5</v>
      </c>
      <c r="E125" s="252" t="s">
        <v>217</v>
      </c>
      <c r="F125" s="232">
        <f>SUM(G125:H125)</f>
        <v>0</v>
      </c>
      <c r="G125" s="232"/>
      <c r="H125" s="354"/>
    </row>
    <row r="126" spans="1:8" ht="18" customHeight="1">
      <c r="A126" s="32">
        <v>2460</v>
      </c>
      <c r="B126" s="16" t="s">
        <v>1</v>
      </c>
      <c r="C126" s="57">
        <v>6</v>
      </c>
      <c r="D126" s="58">
        <v>0</v>
      </c>
      <c r="E126" s="252" t="s">
        <v>218</v>
      </c>
      <c r="F126" s="230">
        <f>SUM(F128)</f>
        <v>0</v>
      </c>
      <c r="G126" s="230">
        <f>SUM(G128)</f>
        <v>0</v>
      </c>
      <c r="H126" s="300">
        <f>SUM(H128)</f>
        <v>0</v>
      </c>
    </row>
    <row r="127" spans="1:8" s="12" customFormat="1" ht="15" customHeight="1">
      <c r="A127" s="32"/>
      <c r="B127" s="15"/>
      <c r="C127" s="57"/>
      <c r="D127" s="58"/>
      <c r="E127" s="252" t="s">
        <v>528</v>
      </c>
      <c r="F127" s="230"/>
      <c r="G127" s="230"/>
      <c r="H127" s="300"/>
    </row>
    <row r="128" spans="1:8" ht="18.75" customHeight="1" thickBot="1">
      <c r="A128" s="32">
        <v>2461</v>
      </c>
      <c r="B128" s="16" t="s">
        <v>1</v>
      </c>
      <c r="C128" s="57">
        <v>6</v>
      </c>
      <c r="D128" s="58">
        <v>1</v>
      </c>
      <c r="E128" s="252" t="s">
        <v>219</v>
      </c>
      <c r="F128" s="232">
        <f>SUM(G128:H128)</f>
        <v>0</v>
      </c>
      <c r="G128" s="232"/>
      <c r="H128" s="354"/>
    </row>
    <row r="129" spans="1:8" ht="14.25" customHeight="1">
      <c r="A129" s="32">
        <v>2470</v>
      </c>
      <c r="B129" s="16" t="s">
        <v>1</v>
      </c>
      <c r="C129" s="57">
        <v>7</v>
      </c>
      <c r="D129" s="58">
        <v>0</v>
      </c>
      <c r="E129" s="252" t="s">
        <v>220</v>
      </c>
      <c r="F129" s="230">
        <f>SUM(F131:F134)</f>
        <v>0</v>
      </c>
      <c r="G129" s="230">
        <f>SUM(G131:G134)</f>
        <v>0</v>
      </c>
      <c r="H129" s="300">
        <f>SUM(H131:H134)</f>
        <v>0</v>
      </c>
    </row>
    <row r="130" spans="1:8" s="12" customFormat="1" ht="14.25" customHeight="1">
      <c r="A130" s="32"/>
      <c r="B130" s="15"/>
      <c r="C130" s="57"/>
      <c r="D130" s="58"/>
      <c r="E130" s="252" t="s">
        <v>528</v>
      </c>
      <c r="F130" s="230"/>
      <c r="G130" s="230"/>
      <c r="H130" s="300"/>
    </row>
    <row r="131" spans="1:8" ht="41.25" customHeight="1" thickBot="1">
      <c r="A131" s="32">
        <v>2471</v>
      </c>
      <c r="B131" s="16" t="s">
        <v>1</v>
      </c>
      <c r="C131" s="57">
        <v>7</v>
      </c>
      <c r="D131" s="58">
        <v>1</v>
      </c>
      <c r="E131" s="252" t="s">
        <v>221</v>
      </c>
      <c r="F131" s="232">
        <f>SUM(G131:H131)</f>
        <v>0</v>
      </c>
      <c r="G131" s="232"/>
      <c r="H131" s="354"/>
    </row>
    <row r="132" spans="1:8" ht="21.75" customHeight="1" thickBot="1">
      <c r="A132" s="32">
        <v>2472</v>
      </c>
      <c r="B132" s="16" t="s">
        <v>1</v>
      </c>
      <c r="C132" s="57">
        <v>7</v>
      </c>
      <c r="D132" s="58">
        <v>2</v>
      </c>
      <c r="E132" s="252" t="s">
        <v>222</v>
      </c>
      <c r="F132" s="232">
        <f>SUM(G132:H132)</f>
        <v>0</v>
      </c>
      <c r="G132" s="232"/>
      <c r="H132" s="354"/>
    </row>
    <row r="133" spans="1:8" ht="21" customHeight="1" thickBot="1">
      <c r="A133" s="32">
        <v>2473</v>
      </c>
      <c r="B133" s="16" t="s">
        <v>1</v>
      </c>
      <c r="C133" s="57">
        <v>7</v>
      </c>
      <c r="D133" s="58">
        <v>3</v>
      </c>
      <c r="E133" s="252" t="s">
        <v>223</v>
      </c>
      <c r="F133" s="232">
        <f>SUM(G133:H133)</f>
        <v>0</v>
      </c>
      <c r="G133" s="232"/>
      <c r="H133" s="354"/>
    </row>
    <row r="134" spans="1:8" ht="22.5" customHeight="1" thickBot="1">
      <c r="A134" s="32">
        <v>2474</v>
      </c>
      <c r="B134" s="16" t="s">
        <v>1</v>
      </c>
      <c r="C134" s="57">
        <v>7</v>
      </c>
      <c r="D134" s="58">
        <v>4</v>
      </c>
      <c r="E134" s="252" t="s">
        <v>224</v>
      </c>
      <c r="F134" s="232">
        <f>SUM(G134:H134)</f>
        <v>0</v>
      </c>
      <c r="G134" s="232"/>
      <c r="H134" s="354"/>
    </row>
    <row r="135" spans="1:8" ht="39.75" customHeight="1">
      <c r="A135" s="32">
        <v>2480</v>
      </c>
      <c r="B135" s="16" t="s">
        <v>1</v>
      </c>
      <c r="C135" s="57">
        <v>8</v>
      </c>
      <c r="D135" s="58">
        <v>0</v>
      </c>
      <c r="E135" s="252" t="s">
        <v>225</v>
      </c>
      <c r="F135" s="230">
        <f>SUM(F137:F143)</f>
        <v>0</v>
      </c>
      <c r="G135" s="230">
        <f>SUM(G137:G143)</f>
        <v>0</v>
      </c>
      <c r="H135" s="300">
        <f>SUM(H137:H143)</f>
        <v>0</v>
      </c>
    </row>
    <row r="136" spans="1:8" s="12" customFormat="1" ht="16.5" customHeight="1">
      <c r="A136" s="32"/>
      <c r="B136" s="15"/>
      <c r="C136" s="57"/>
      <c r="D136" s="58"/>
      <c r="E136" s="252" t="s">
        <v>528</v>
      </c>
      <c r="F136" s="230"/>
      <c r="G136" s="230"/>
      <c r="H136" s="300"/>
    </row>
    <row r="137" spans="1:8" ht="48.75" customHeight="1" thickBot="1">
      <c r="A137" s="32">
        <v>2481</v>
      </c>
      <c r="B137" s="16" t="s">
        <v>1</v>
      </c>
      <c r="C137" s="57">
        <v>8</v>
      </c>
      <c r="D137" s="58">
        <v>1</v>
      </c>
      <c r="E137" s="252" t="s">
        <v>226</v>
      </c>
      <c r="F137" s="232">
        <f aca="true" t="shared" si="2" ref="F137:F143">SUM(G137:H137)</f>
        <v>0</v>
      </c>
      <c r="G137" s="232"/>
      <c r="H137" s="354"/>
    </row>
    <row r="138" spans="1:8" ht="51.75" customHeight="1" thickBot="1">
      <c r="A138" s="32">
        <v>2482</v>
      </c>
      <c r="B138" s="16" t="s">
        <v>1</v>
      </c>
      <c r="C138" s="57">
        <v>8</v>
      </c>
      <c r="D138" s="58">
        <v>2</v>
      </c>
      <c r="E138" s="252" t="s">
        <v>227</v>
      </c>
      <c r="F138" s="232">
        <f t="shared" si="2"/>
        <v>0</v>
      </c>
      <c r="G138" s="232"/>
      <c r="H138" s="354"/>
    </row>
    <row r="139" spans="1:8" ht="40.5" customHeight="1" thickBot="1">
      <c r="A139" s="32">
        <v>2483</v>
      </c>
      <c r="B139" s="16" t="s">
        <v>1</v>
      </c>
      <c r="C139" s="57">
        <v>8</v>
      </c>
      <c r="D139" s="58">
        <v>3</v>
      </c>
      <c r="E139" s="252" t="s">
        <v>228</v>
      </c>
      <c r="F139" s="232">
        <f t="shared" si="2"/>
        <v>0</v>
      </c>
      <c r="G139" s="232"/>
      <c r="H139" s="354"/>
    </row>
    <row r="140" spans="1:8" ht="52.5" customHeight="1" thickBot="1">
      <c r="A140" s="32">
        <v>2484</v>
      </c>
      <c r="B140" s="16" t="s">
        <v>1</v>
      </c>
      <c r="C140" s="57">
        <v>8</v>
      </c>
      <c r="D140" s="58">
        <v>4</v>
      </c>
      <c r="E140" s="252" t="s">
        <v>259</v>
      </c>
      <c r="F140" s="232">
        <f t="shared" si="2"/>
        <v>0</v>
      </c>
      <c r="G140" s="232"/>
      <c r="H140" s="354"/>
    </row>
    <row r="141" spans="1:8" ht="33.75" customHeight="1" thickBot="1">
      <c r="A141" s="32">
        <v>2485</v>
      </c>
      <c r="B141" s="16" t="s">
        <v>1</v>
      </c>
      <c r="C141" s="57">
        <v>8</v>
      </c>
      <c r="D141" s="58">
        <v>5</v>
      </c>
      <c r="E141" s="252" t="s">
        <v>260</v>
      </c>
      <c r="F141" s="232">
        <f t="shared" si="2"/>
        <v>0</v>
      </c>
      <c r="G141" s="232"/>
      <c r="H141" s="354"/>
    </row>
    <row r="142" spans="1:8" ht="27" customHeight="1" thickBot="1">
      <c r="A142" s="32">
        <v>2486</v>
      </c>
      <c r="B142" s="16" t="s">
        <v>1</v>
      </c>
      <c r="C142" s="57">
        <v>8</v>
      </c>
      <c r="D142" s="58">
        <v>6</v>
      </c>
      <c r="E142" s="252" t="s">
        <v>261</v>
      </c>
      <c r="F142" s="232">
        <f t="shared" si="2"/>
        <v>0</v>
      </c>
      <c r="G142" s="232"/>
      <c r="H142" s="354"/>
    </row>
    <row r="143" spans="1:8" ht="38.25" customHeight="1" thickBot="1">
      <c r="A143" s="32">
        <v>2487</v>
      </c>
      <c r="B143" s="16" t="s">
        <v>1</v>
      </c>
      <c r="C143" s="57">
        <v>8</v>
      </c>
      <c r="D143" s="58">
        <v>7</v>
      </c>
      <c r="E143" s="252" t="s">
        <v>262</v>
      </c>
      <c r="F143" s="232">
        <f t="shared" si="2"/>
        <v>0</v>
      </c>
      <c r="G143" s="232"/>
      <c r="H143" s="354"/>
    </row>
    <row r="144" spans="1:8" ht="27.75" customHeight="1">
      <c r="A144" s="32">
        <v>2490</v>
      </c>
      <c r="B144" s="16" t="s">
        <v>1</v>
      </c>
      <c r="C144" s="57">
        <v>9</v>
      </c>
      <c r="D144" s="58">
        <v>0</v>
      </c>
      <c r="E144" s="252" t="s">
        <v>263</v>
      </c>
      <c r="F144" s="230">
        <f>SUM(F146)</f>
        <v>0</v>
      </c>
      <c r="G144" s="230">
        <f>SUM(G146)</f>
        <v>0</v>
      </c>
      <c r="H144" s="300">
        <f>SUM(H146)</f>
        <v>0</v>
      </c>
    </row>
    <row r="145" spans="1:8" s="12" customFormat="1" ht="16.5" customHeight="1">
      <c r="A145" s="32"/>
      <c r="B145" s="15"/>
      <c r="C145" s="57"/>
      <c r="D145" s="58"/>
      <c r="E145" s="252" t="s">
        <v>528</v>
      </c>
      <c r="F145" s="230"/>
      <c r="G145" s="230"/>
      <c r="H145" s="300"/>
    </row>
    <row r="146" spans="1:8" ht="27.75" customHeight="1" thickBot="1">
      <c r="A146" s="32">
        <v>2491</v>
      </c>
      <c r="B146" s="16" t="s">
        <v>1</v>
      </c>
      <c r="C146" s="57">
        <v>9</v>
      </c>
      <c r="D146" s="58">
        <v>1</v>
      </c>
      <c r="E146" s="252" t="s">
        <v>263</v>
      </c>
      <c r="F146" s="232">
        <f>SUM(G146:H146)</f>
        <v>0</v>
      </c>
      <c r="G146" s="232"/>
      <c r="H146" s="354"/>
    </row>
    <row r="147" spans="1:8" s="33" customFormat="1" ht="34.5" customHeight="1">
      <c r="A147" s="32">
        <v>2500</v>
      </c>
      <c r="B147" s="16" t="s">
        <v>3</v>
      </c>
      <c r="C147" s="319">
        <v>0</v>
      </c>
      <c r="D147" s="320">
        <v>0</v>
      </c>
      <c r="E147" s="321" t="s">
        <v>646</v>
      </c>
      <c r="F147" s="318">
        <f>SUM(F149,F152,F155,F158,F161,F164,)</f>
        <v>44152.6</v>
      </c>
      <c r="G147" s="318">
        <f>SUM(G149,G152,G155,G158,G161,G164,)</f>
        <v>43152.6</v>
      </c>
      <c r="H147" s="463">
        <f>SUM(H149,H152,H155,H158,H161,H164,)</f>
        <v>1000</v>
      </c>
    </row>
    <row r="148" spans="1:8" ht="11.25" customHeight="1">
      <c r="A148" s="35"/>
      <c r="B148" s="15"/>
      <c r="C148" s="225"/>
      <c r="D148" s="226"/>
      <c r="E148" s="252" t="s">
        <v>527</v>
      </c>
      <c r="F148" s="241"/>
      <c r="G148" s="241"/>
      <c r="H148" s="464"/>
    </row>
    <row r="149" spans="1:8" ht="17.25" customHeight="1">
      <c r="A149" s="32">
        <v>2510</v>
      </c>
      <c r="B149" s="16" t="s">
        <v>3</v>
      </c>
      <c r="C149" s="57">
        <v>1</v>
      </c>
      <c r="D149" s="58">
        <v>0</v>
      </c>
      <c r="E149" s="321" t="s">
        <v>264</v>
      </c>
      <c r="F149" s="230">
        <f>SUM(F151)</f>
        <v>41952.6</v>
      </c>
      <c r="G149" s="230">
        <f>SUM(G151)</f>
        <v>41952.6</v>
      </c>
      <c r="H149" s="300">
        <f>SUM(H151)</f>
        <v>0</v>
      </c>
    </row>
    <row r="150" spans="1:8" s="12" customFormat="1" ht="10.5" customHeight="1">
      <c r="A150" s="32"/>
      <c r="B150" s="15"/>
      <c r="C150" s="57"/>
      <c r="D150" s="58"/>
      <c r="E150" s="252" t="s">
        <v>528</v>
      </c>
      <c r="F150" s="230"/>
      <c r="G150" s="230"/>
      <c r="H150" s="300"/>
    </row>
    <row r="151" spans="1:8" ht="17.25" customHeight="1" thickBot="1">
      <c r="A151" s="32">
        <v>2511</v>
      </c>
      <c r="B151" s="16" t="s">
        <v>3</v>
      </c>
      <c r="C151" s="57">
        <v>1</v>
      </c>
      <c r="D151" s="58">
        <v>1</v>
      </c>
      <c r="E151" s="321" t="s">
        <v>264</v>
      </c>
      <c r="F151" s="232">
        <f>SUM(G151:H151)</f>
        <v>41952.6</v>
      </c>
      <c r="G151" s="232">
        <v>41952.6</v>
      </c>
      <c r="H151" s="232"/>
    </row>
    <row r="152" spans="1:8" ht="18.75" customHeight="1">
      <c r="A152" s="32">
        <v>2520</v>
      </c>
      <c r="B152" s="16" t="s">
        <v>3</v>
      </c>
      <c r="C152" s="57">
        <v>2</v>
      </c>
      <c r="D152" s="58">
        <v>0</v>
      </c>
      <c r="E152" s="252" t="s">
        <v>265</v>
      </c>
      <c r="F152" s="230">
        <f>SUM(F154)</f>
        <v>0</v>
      </c>
      <c r="G152" s="230">
        <f>SUM(G154)</f>
        <v>0</v>
      </c>
      <c r="H152" s="300">
        <f>SUM(H154)</f>
        <v>0</v>
      </c>
    </row>
    <row r="153" spans="1:8" s="12" customFormat="1" ht="10.5" customHeight="1">
      <c r="A153" s="32"/>
      <c r="B153" s="15"/>
      <c r="C153" s="57"/>
      <c r="D153" s="58"/>
      <c r="E153" s="252"/>
      <c r="F153" s="264"/>
      <c r="G153" s="264"/>
      <c r="H153" s="353"/>
    </row>
    <row r="154" spans="1:8" ht="16.5" customHeight="1" thickBot="1">
      <c r="A154" s="32">
        <v>2521</v>
      </c>
      <c r="B154" s="16" t="s">
        <v>3</v>
      </c>
      <c r="C154" s="57">
        <v>2</v>
      </c>
      <c r="D154" s="58">
        <v>1</v>
      </c>
      <c r="E154" s="252" t="s">
        <v>266</v>
      </c>
      <c r="F154" s="232">
        <f>SUM(G154:H154)</f>
        <v>0</v>
      </c>
      <c r="G154" s="264"/>
      <c r="H154" s="264"/>
    </row>
    <row r="155" spans="1:8" ht="24.75" customHeight="1">
      <c r="A155" s="32">
        <v>2530</v>
      </c>
      <c r="B155" s="16" t="s">
        <v>3</v>
      </c>
      <c r="C155" s="57">
        <v>3</v>
      </c>
      <c r="D155" s="58">
        <v>0</v>
      </c>
      <c r="E155" s="252" t="s">
        <v>267</v>
      </c>
      <c r="F155" s="230">
        <f>SUM(F157)</f>
        <v>0</v>
      </c>
      <c r="G155" s="230">
        <f>SUM(G157)</f>
        <v>0</v>
      </c>
      <c r="H155" s="300">
        <f>SUM(H157)</f>
        <v>0</v>
      </c>
    </row>
    <row r="156" spans="1:8" s="12" customFormat="1" ht="15.75" customHeight="1">
      <c r="A156" s="32"/>
      <c r="B156" s="15"/>
      <c r="C156" s="57"/>
      <c r="D156" s="58"/>
      <c r="E156" s="252" t="s">
        <v>528</v>
      </c>
      <c r="F156" s="230"/>
      <c r="G156" s="230"/>
      <c r="H156" s="300"/>
    </row>
    <row r="157" spans="1:8" ht="25.5" customHeight="1" thickBot="1">
      <c r="A157" s="32">
        <v>2531</v>
      </c>
      <c r="B157" s="16" t="s">
        <v>3</v>
      </c>
      <c r="C157" s="57">
        <v>3</v>
      </c>
      <c r="D157" s="58">
        <v>1</v>
      </c>
      <c r="E157" s="252" t="s">
        <v>267</v>
      </c>
      <c r="F157" s="232">
        <f>SUM(G157:H157)</f>
        <v>0</v>
      </c>
      <c r="G157" s="232"/>
      <c r="H157" s="232"/>
    </row>
    <row r="158" spans="1:8" ht="30" customHeight="1">
      <c r="A158" s="32">
        <v>2540</v>
      </c>
      <c r="B158" s="16" t="s">
        <v>3</v>
      </c>
      <c r="C158" s="57">
        <v>4</v>
      </c>
      <c r="D158" s="58">
        <v>0</v>
      </c>
      <c r="E158" s="252" t="s">
        <v>268</v>
      </c>
      <c r="F158" s="230">
        <f>SUM(F160)</f>
        <v>0</v>
      </c>
      <c r="G158" s="230">
        <f>SUM(G160)</f>
        <v>0</v>
      </c>
      <c r="H158" s="300">
        <f>SUM(H160)</f>
        <v>0</v>
      </c>
    </row>
    <row r="159" spans="1:8" s="12" customFormat="1" ht="16.5" customHeight="1">
      <c r="A159" s="32"/>
      <c r="B159" s="15"/>
      <c r="C159" s="57"/>
      <c r="D159" s="58"/>
      <c r="E159" s="252" t="s">
        <v>528</v>
      </c>
      <c r="F159" s="230"/>
      <c r="G159" s="230"/>
      <c r="H159" s="300"/>
    </row>
    <row r="160" spans="1:8" ht="24" customHeight="1" thickBot="1">
      <c r="A160" s="32">
        <v>2541</v>
      </c>
      <c r="B160" s="16" t="s">
        <v>3</v>
      </c>
      <c r="C160" s="57">
        <v>4</v>
      </c>
      <c r="D160" s="58">
        <v>1</v>
      </c>
      <c r="E160" s="252" t="s">
        <v>268</v>
      </c>
      <c r="F160" s="232">
        <f>SUM(G160:H160)</f>
        <v>0</v>
      </c>
      <c r="G160" s="264"/>
      <c r="H160" s="264"/>
    </row>
    <row r="161" spans="1:8" ht="48" customHeight="1">
      <c r="A161" s="32">
        <v>2550</v>
      </c>
      <c r="B161" s="16" t="s">
        <v>3</v>
      </c>
      <c r="C161" s="57">
        <v>5</v>
      </c>
      <c r="D161" s="58">
        <v>0</v>
      </c>
      <c r="E161" s="252" t="s">
        <v>269</v>
      </c>
      <c r="F161" s="230">
        <f>SUM(F163)</f>
        <v>0</v>
      </c>
      <c r="G161" s="230">
        <f>SUM(G163)</f>
        <v>0</v>
      </c>
      <c r="H161" s="300">
        <f>SUM(H163)</f>
        <v>0</v>
      </c>
    </row>
    <row r="162" spans="1:8" s="12" customFormat="1" ht="14.25" customHeight="1">
      <c r="A162" s="32"/>
      <c r="B162" s="15"/>
      <c r="C162" s="57"/>
      <c r="D162" s="58"/>
      <c r="E162" s="252" t="s">
        <v>528</v>
      </c>
      <c r="F162" s="230"/>
      <c r="G162" s="230"/>
      <c r="H162" s="300"/>
    </row>
    <row r="163" spans="1:8" ht="52.5" customHeight="1" thickBot="1">
      <c r="A163" s="32">
        <v>2551</v>
      </c>
      <c r="B163" s="16" t="s">
        <v>3</v>
      </c>
      <c r="C163" s="57">
        <v>5</v>
      </c>
      <c r="D163" s="58">
        <v>1</v>
      </c>
      <c r="E163" s="252" t="s">
        <v>269</v>
      </c>
      <c r="F163" s="232">
        <f>SUM(G163:H163)</f>
        <v>0</v>
      </c>
      <c r="G163" s="232"/>
      <c r="H163" s="354"/>
    </row>
    <row r="164" spans="1:8" ht="38.25" customHeight="1">
      <c r="A164" s="32">
        <v>2560</v>
      </c>
      <c r="B164" s="16" t="s">
        <v>3</v>
      </c>
      <c r="C164" s="57">
        <v>6</v>
      </c>
      <c r="D164" s="58">
        <v>0</v>
      </c>
      <c r="E164" s="321" t="s">
        <v>270</v>
      </c>
      <c r="F164" s="230">
        <f>SUM(F166)</f>
        <v>2200</v>
      </c>
      <c r="G164" s="230">
        <f>SUM(G166)</f>
        <v>1200</v>
      </c>
      <c r="H164" s="300">
        <f>SUM(H166)</f>
        <v>1000</v>
      </c>
    </row>
    <row r="165" spans="1:8" s="12" customFormat="1" ht="21" customHeight="1">
      <c r="A165" s="32"/>
      <c r="B165" s="15"/>
      <c r="C165" s="57"/>
      <c r="D165" s="58"/>
      <c r="E165" s="252" t="s">
        <v>528</v>
      </c>
      <c r="F165" s="230"/>
      <c r="G165" s="230"/>
      <c r="H165" s="300"/>
    </row>
    <row r="166" spans="1:8" ht="37.5" customHeight="1" thickBot="1">
      <c r="A166" s="32">
        <v>2561</v>
      </c>
      <c r="B166" s="16" t="s">
        <v>3</v>
      </c>
      <c r="C166" s="57">
        <v>6</v>
      </c>
      <c r="D166" s="58">
        <v>1</v>
      </c>
      <c r="E166" s="321" t="s">
        <v>270</v>
      </c>
      <c r="F166" s="232">
        <f>SUM(G166:H166)</f>
        <v>2200</v>
      </c>
      <c r="G166" s="264">
        <v>1200</v>
      </c>
      <c r="H166" s="264">
        <v>1000</v>
      </c>
    </row>
    <row r="167" spans="1:8" s="33" customFormat="1" ht="48" customHeight="1">
      <c r="A167" s="32">
        <v>2600</v>
      </c>
      <c r="B167" s="16" t="s">
        <v>4</v>
      </c>
      <c r="C167" s="319">
        <v>0</v>
      </c>
      <c r="D167" s="320">
        <v>0</v>
      </c>
      <c r="E167" s="321" t="s">
        <v>647</v>
      </c>
      <c r="F167" s="318">
        <f>SUM(F169,F172,F175,F178,F181,F184,)</f>
        <v>56573.2</v>
      </c>
      <c r="G167" s="318">
        <f>SUM(G169,G172,G175,G178,G181,G184,)</f>
        <v>41573.2</v>
      </c>
      <c r="H167" s="463">
        <f>SUM(H169,H172,H175,H178,H181,H184,)</f>
        <v>15000</v>
      </c>
    </row>
    <row r="168" spans="1:8" ht="17.25" customHeight="1">
      <c r="A168" s="35"/>
      <c r="B168" s="15"/>
      <c r="C168" s="225"/>
      <c r="D168" s="226"/>
      <c r="E168" s="252" t="s">
        <v>527</v>
      </c>
      <c r="F168" s="241"/>
      <c r="G168" s="241"/>
      <c r="H168" s="464"/>
    </row>
    <row r="169" spans="1:8" ht="16.5" customHeight="1">
      <c r="A169" s="32">
        <v>2610</v>
      </c>
      <c r="B169" s="16" t="s">
        <v>4</v>
      </c>
      <c r="C169" s="57">
        <v>1</v>
      </c>
      <c r="D169" s="58">
        <v>0</v>
      </c>
      <c r="E169" s="252" t="s">
        <v>271</v>
      </c>
      <c r="F169" s="230">
        <f>SUM(F171)</f>
        <v>0</v>
      </c>
      <c r="G169" s="230">
        <f>SUM(G171)</f>
        <v>0</v>
      </c>
      <c r="H169" s="300">
        <f>SUM(H171)</f>
        <v>0</v>
      </c>
    </row>
    <row r="170" spans="1:8" s="12" customFormat="1" ht="14.25" customHeight="1">
      <c r="A170" s="32"/>
      <c r="B170" s="15"/>
      <c r="C170" s="57"/>
      <c r="D170" s="58"/>
      <c r="E170" s="252" t="s">
        <v>528</v>
      </c>
      <c r="F170" s="230"/>
      <c r="G170" s="230"/>
      <c r="H170" s="300"/>
    </row>
    <row r="171" spans="1:8" ht="21" customHeight="1" thickBot="1">
      <c r="A171" s="32">
        <v>2611</v>
      </c>
      <c r="B171" s="16" t="s">
        <v>4</v>
      </c>
      <c r="C171" s="57">
        <v>1</v>
      </c>
      <c r="D171" s="58">
        <v>1</v>
      </c>
      <c r="E171" s="252" t="s">
        <v>272</v>
      </c>
      <c r="F171" s="232">
        <f>SUM(G171:H171)</f>
        <v>0</v>
      </c>
      <c r="G171" s="264"/>
      <c r="H171" s="264"/>
    </row>
    <row r="172" spans="1:8" ht="17.25" customHeight="1">
      <c r="A172" s="32">
        <v>2620</v>
      </c>
      <c r="B172" s="16" t="s">
        <v>4</v>
      </c>
      <c r="C172" s="57">
        <v>2</v>
      </c>
      <c r="D172" s="58">
        <v>0</v>
      </c>
      <c r="E172" s="252" t="s">
        <v>273</v>
      </c>
      <c r="F172" s="230">
        <f>SUM(F174)</f>
        <v>0</v>
      </c>
      <c r="G172" s="230">
        <f>SUM(G174)</f>
        <v>0</v>
      </c>
      <c r="H172" s="300">
        <f>SUM(H174)</f>
        <v>0</v>
      </c>
    </row>
    <row r="173" spans="1:8" s="12" customFormat="1" ht="10.5" customHeight="1">
      <c r="A173" s="32"/>
      <c r="B173" s="15"/>
      <c r="C173" s="57"/>
      <c r="D173" s="58"/>
      <c r="E173" s="252" t="s">
        <v>528</v>
      </c>
      <c r="F173" s="230"/>
      <c r="G173" s="230"/>
      <c r="H173" s="300"/>
    </row>
    <row r="174" spans="1:8" ht="13.5" customHeight="1" thickBot="1">
      <c r="A174" s="32">
        <v>2621</v>
      </c>
      <c r="B174" s="16" t="s">
        <v>4</v>
      </c>
      <c r="C174" s="57">
        <v>2</v>
      </c>
      <c r="D174" s="58">
        <v>1</v>
      </c>
      <c r="E174" s="252" t="s">
        <v>273</v>
      </c>
      <c r="F174" s="232">
        <f>SUM(G174:H174)</f>
        <v>0</v>
      </c>
      <c r="G174" s="232"/>
      <c r="H174" s="354"/>
    </row>
    <row r="175" spans="1:8" ht="18.75" customHeight="1">
      <c r="A175" s="32">
        <v>2630</v>
      </c>
      <c r="B175" s="16" t="s">
        <v>4</v>
      </c>
      <c r="C175" s="57">
        <v>3</v>
      </c>
      <c r="D175" s="58">
        <v>0</v>
      </c>
      <c r="E175" s="321" t="s">
        <v>274</v>
      </c>
      <c r="F175" s="230">
        <f>SUM(F177)</f>
        <v>18306</v>
      </c>
      <c r="G175" s="230">
        <f>SUM(G177)</f>
        <v>18306</v>
      </c>
      <c r="H175" s="300">
        <f>SUM(H177)</f>
        <v>0</v>
      </c>
    </row>
    <row r="176" spans="1:8" s="12" customFormat="1" ht="15.75" customHeight="1">
      <c r="A176" s="32"/>
      <c r="B176" s="15"/>
      <c r="C176" s="57"/>
      <c r="D176" s="58"/>
      <c r="E176" s="252" t="s">
        <v>528</v>
      </c>
      <c r="F176" s="230"/>
      <c r="G176" s="230"/>
      <c r="H176" s="300"/>
    </row>
    <row r="177" spans="1:8" ht="15" customHeight="1" thickBot="1">
      <c r="A177" s="32">
        <v>2631</v>
      </c>
      <c r="B177" s="16" t="s">
        <v>4</v>
      </c>
      <c r="C177" s="57">
        <v>3</v>
      </c>
      <c r="D177" s="58">
        <v>1</v>
      </c>
      <c r="E177" s="321" t="s">
        <v>275</v>
      </c>
      <c r="F177" s="232">
        <f>SUM(G177:H177)</f>
        <v>18306</v>
      </c>
      <c r="G177" s="264">
        <v>18306</v>
      </c>
      <c r="H177" s="264"/>
    </row>
    <row r="178" spans="1:8" ht="15.75" customHeight="1">
      <c r="A178" s="32">
        <v>2640</v>
      </c>
      <c r="B178" s="16" t="s">
        <v>4</v>
      </c>
      <c r="C178" s="57">
        <v>4</v>
      </c>
      <c r="D178" s="58">
        <v>0</v>
      </c>
      <c r="E178" s="321" t="s">
        <v>276</v>
      </c>
      <c r="F178" s="230">
        <f>SUM(F180)</f>
        <v>16867.2</v>
      </c>
      <c r="G178" s="230">
        <f>SUM(G180)</f>
        <v>16867.2</v>
      </c>
      <c r="H178" s="300">
        <f>SUM(H180)</f>
        <v>0</v>
      </c>
    </row>
    <row r="179" spans="1:8" s="12" customFormat="1" ht="14.25" customHeight="1">
      <c r="A179" s="32"/>
      <c r="B179" s="15"/>
      <c r="C179" s="57"/>
      <c r="D179" s="58"/>
      <c r="E179" s="252" t="s">
        <v>528</v>
      </c>
      <c r="F179" s="230"/>
      <c r="G179" s="230"/>
      <c r="H179" s="300"/>
    </row>
    <row r="180" spans="1:8" ht="13.5" customHeight="1" thickBot="1">
      <c r="A180" s="32">
        <v>2641</v>
      </c>
      <c r="B180" s="16" t="s">
        <v>4</v>
      </c>
      <c r="C180" s="57">
        <v>4</v>
      </c>
      <c r="D180" s="58">
        <v>1</v>
      </c>
      <c r="E180" s="321" t="s">
        <v>277</v>
      </c>
      <c r="F180" s="232">
        <f>SUM(G180:H180)</f>
        <v>16867.2</v>
      </c>
      <c r="G180" s="264">
        <v>16867.2</v>
      </c>
      <c r="H180" s="264"/>
    </row>
    <row r="181" spans="1:8" ht="48.75" customHeight="1">
      <c r="A181" s="32">
        <v>2650</v>
      </c>
      <c r="B181" s="16" t="s">
        <v>4</v>
      </c>
      <c r="C181" s="57">
        <v>5</v>
      </c>
      <c r="D181" s="58">
        <v>0</v>
      </c>
      <c r="E181" s="252" t="s">
        <v>287</v>
      </c>
      <c r="F181" s="230">
        <f>SUM(F183)</f>
        <v>0</v>
      </c>
      <c r="G181" s="230">
        <f>SUM(G183)</f>
        <v>0</v>
      </c>
      <c r="H181" s="300">
        <f>SUM(H183)</f>
        <v>0</v>
      </c>
    </row>
    <row r="182" spans="1:8" s="12" customFormat="1" ht="14.25" customHeight="1">
      <c r="A182" s="32"/>
      <c r="B182" s="15"/>
      <c r="C182" s="57"/>
      <c r="D182" s="58"/>
      <c r="E182" s="252" t="s">
        <v>528</v>
      </c>
      <c r="F182" s="230"/>
      <c r="G182" s="230"/>
      <c r="H182" s="300"/>
    </row>
    <row r="183" spans="1:8" ht="47.25" customHeight="1" thickBot="1">
      <c r="A183" s="32">
        <v>2651</v>
      </c>
      <c r="B183" s="16" t="s">
        <v>4</v>
      </c>
      <c r="C183" s="57">
        <v>5</v>
      </c>
      <c r="D183" s="58">
        <v>1</v>
      </c>
      <c r="E183" s="252" t="s">
        <v>287</v>
      </c>
      <c r="F183" s="232">
        <f>SUM(G183:H183)</f>
        <v>0</v>
      </c>
      <c r="G183" s="232"/>
      <c r="H183" s="354"/>
    </row>
    <row r="184" spans="1:8" ht="35.25" customHeight="1">
      <c r="A184" s="32">
        <v>2660</v>
      </c>
      <c r="B184" s="16" t="s">
        <v>4</v>
      </c>
      <c r="C184" s="57">
        <v>6</v>
      </c>
      <c r="D184" s="58">
        <v>0</v>
      </c>
      <c r="E184" s="321" t="s">
        <v>293</v>
      </c>
      <c r="F184" s="230">
        <f>SUM(F186)</f>
        <v>21400</v>
      </c>
      <c r="G184" s="230">
        <f>SUM(G186)</f>
        <v>6400</v>
      </c>
      <c r="H184" s="300">
        <f>SUM(H186)</f>
        <v>15000</v>
      </c>
    </row>
    <row r="185" spans="1:8" s="12" customFormat="1" ht="14.25" customHeight="1">
      <c r="A185" s="32"/>
      <c r="B185" s="15"/>
      <c r="C185" s="57"/>
      <c r="D185" s="58"/>
      <c r="E185" s="252" t="s">
        <v>528</v>
      </c>
      <c r="F185" s="230"/>
      <c r="G185" s="230"/>
      <c r="H185" s="300"/>
    </row>
    <row r="186" spans="1:8" ht="37.5" customHeight="1" thickBot="1">
      <c r="A186" s="32">
        <v>2661</v>
      </c>
      <c r="B186" s="16" t="s">
        <v>4</v>
      </c>
      <c r="C186" s="57">
        <v>6</v>
      </c>
      <c r="D186" s="58">
        <v>1</v>
      </c>
      <c r="E186" s="321" t="s">
        <v>293</v>
      </c>
      <c r="F186" s="232">
        <f>SUM(G186:H186)</f>
        <v>21400</v>
      </c>
      <c r="G186" s="264">
        <v>6400</v>
      </c>
      <c r="H186" s="264">
        <v>15000</v>
      </c>
    </row>
    <row r="187" spans="1:8" s="33" customFormat="1" ht="36" customHeight="1">
      <c r="A187" s="32">
        <v>2700</v>
      </c>
      <c r="B187" s="16" t="s">
        <v>5</v>
      </c>
      <c r="C187" s="319">
        <v>0</v>
      </c>
      <c r="D187" s="320">
        <v>0</v>
      </c>
      <c r="E187" s="321" t="s">
        <v>648</v>
      </c>
      <c r="F187" s="318">
        <f>SUM(F189,F194,F200,F206,F209,F212)</f>
        <v>0</v>
      </c>
      <c r="G187" s="318">
        <f>SUM(G189,G194,G200,G206,G209,G212)</f>
        <v>0</v>
      </c>
      <c r="H187" s="463">
        <f>SUM(H189,H194,H200,H206,H209,H212)</f>
        <v>0</v>
      </c>
    </row>
    <row r="188" spans="1:8" ht="11.25" customHeight="1">
      <c r="A188" s="35"/>
      <c r="B188" s="15"/>
      <c r="C188" s="225"/>
      <c r="D188" s="226"/>
      <c r="E188" s="252" t="s">
        <v>527</v>
      </c>
      <c r="F188" s="241"/>
      <c r="G188" s="241"/>
      <c r="H188" s="464"/>
    </row>
    <row r="189" spans="1:8" ht="30" customHeight="1">
      <c r="A189" s="32">
        <v>2710</v>
      </c>
      <c r="B189" s="16" t="s">
        <v>5</v>
      </c>
      <c r="C189" s="57">
        <v>1</v>
      </c>
      <c r="D189" s="58">
        <v>0</v>
      </c>
      <c r="E189" s="252" t="s">
        <v>294</v>
      </c>
      <c r="F189" s="230">
        <f>SUM(F191:F193)</f>
        <v>0</v>
      </c>
      <c r="G189" s="230">
        <f>SUM(G191:G193)</f>
        <v>0</v>
      </c>
      <c r="H189" s="300">
        <f>SUM(H191:H193)</f>
        <v>0</v>
      </c>
    </row>
    <row r="190" spans="1:8" s="12" customFormat="1" ht="14.25" customHeight="1">
      <c r="A190" s="32"/>
      <c r="B190" s="15"/>
      <c r="C190" s="57"/>
      <c r="D190" s="58"/>
      <c r="E190" s="252" t="s">
        <v>528</v>
      </c>
      <c r="F190" s="230"/>
      <c r="G190" s="230"/>
      <c r="H190" s="300"/>
    </row>
    <row r="191" spans="1:8" ht="18" customHeight="1" thickBot="1">
      <c r="A191" s="32">
        <v>2711</v>
      </c>
      <c r="B191" s="16" t="s">
        <v>5</v>
      </c>
      <c r="C191" s="57">
        <v>1</v>
      </c>
      <c r="D191" s="58">
        <v>1</v>
      </c>
      <c r="E191" s="252" t="s">
        <v>295</v>
      </c>
      <c r="F191" s="232">
        <f>SUM(G191:H191)</f>
        <v>0</v>
      </c>
      <c r="G191" s="230"/>
      <c r="H191" s="300"/>
    </row>
    <row r="192" spans="1:8" ht="21.75" customHeight="1" thickBot="1">
      <c r="A192" s="32">
        <v>2712</v>
      </c>
      <c r="B192" s="16" t="s">
        <v>5</v>
      </c>
      <c r="C192" s="57">
        <v>1</v>
      </c>
      <c r="D192" s="58">
        <v>2</v>
      </c>
      <c r="E192" s="252" t="s">
        <v>296</v>
      </c>
      <c r="F192" s="232">
        <f>SUM(G192:H192)</f>
        <v>0</v>
      </c>
      <c r="G192" s="230"/>
      <c r="H192" s="300"/>
    </row>
    <row r="193" spans="1:8" ht="23.25" customHeight="1" thickBot="1">
      <c r="A193" s="32">
        <v>2713</v>
      </c>
      <c r="B193" s="16" t="s">
        <v>5</v>
      </c>
      <c r="C193" s="57">
        <v>1</v>
      </c>
      <c r="D193" s="58">
        <v>3</v>
      </c>
      <c r="E193" s="252" t="s">
        <v>432</v>
      </c>
      <c r="F193" s="232">
        <f>SUM(G193:H193)</f>
        <v>0</v>
      </c>
      <c r="G193" s="230"/>
      <c r="H193" s="300"/>
    </row>
    <row r="194" spans="1:8" ht="24" customHeight="1">
      <c r="A194" s="32">
        <v>2720</v>
      </c>
      <c r="B194" s="16" t="s">
        <v>5</v>
      </c>
      <c r="C194" s="57">
        <v>2</v>
      </c>
      <c r="D194" s="58">
        <v>0</v>
      </c>
      <c r="E194" s="252" t="s">
        <v>6</v>
      </c>
      <c r="F194" s="230">
        <f>SUM(F196:F199)</f>
        <v>0</v>
      </c>
      <c r="G194" s="230">
        <f>SUM(G196:G199)</f>
        <v>0</v>
      </c>
      <c r="H194" s="300">
        <f>SUM(H196:H199)</f>
        <v>0</v>
      </c>
    </row>
    <row r="195" spans="1:8" s="12" customFormat="1" ht="14.25" customHeight="1">
      <c r="A195" s="32"/>
      <c r="B195" s="15"/>
      <c r="C195" s="57"/>
      <c r="D195" s="58"/>
      <c r="E195" s="252" t="s">
        <v>528</v>
      </c>
      <c r="F195" s="230"/>
      <c r="G195" s="230"/>
      <c r="H195" s="300"/>
    </row>
    <row r="196" spans="1:8" ht="24.75" customHeight="1" thickBot="1">
      <c r="A196" s="32">
        <v>2721</v>
      </c>
      <c r="B196" s="16" t="s">
        <v>5</v>
      </c>
      <c r="C196" s="57">
        <v>2</v>
      </c>
      <c r="D196" s="58">
        <v>1</v>
      </c>
      <c r="E196" s="252" t="s">
        <v>297</v>
      </c>
      <c r="F196" s="232">
        <f>SUM(G196:H196)</f>
        <v>0</v>
      </c>
      <c r="G196" s="232"/>
      <c r="H196" s="354"/>
    </row>
    <row r="197" spans="1:8" ht="24.75" customHeight="1" thickBot="1">
      <c r="A197" s="32">
        <v>2722</v>
      </c>
      <c r="B197" s="16" t="s">
        <v>5</v>
      </c>
      <c r="C197" s="57">
        <v>2</v>
      </c>
      <c r="D197" s="58">
        <v>2</v>
      </c>
      <c r="E197" s="252" t="s">
        <v>298</v>
      </c>
      <c r="F197" s="232">
        <f>SUM(G197:H197)</f>
        <v>0</v>
      </c>
      <c r="G197" s="232"/>
      <c r="H197" s="354"/>
    </row>
    <row r="198" spans="1:8" ht="19.5" customHeight="1" thickBot="1">
      <c r="A198" s="32">
        <v>2723</v>
      </c>
      <c r="B198" s="16" t="s">
        <v>5</v>
      </c>
      <c r="C198" s="57">
        <v>2</v>
      </c>
      <c r="D198" s="58">
        <v>3</v>
      </c>
      <c r="E198" s="252" t="s">
        <v>433</v>
      </c>
      <c r="F198" s="232">
        <f>SUM(G198:H198)</f>
        <v>0</v>
      </c>
      <c r="G198" s="232"/>
      <c r="H198" s="354"/>
    </row>
    <row r="199" spans="1:8" ht="15.75" customHeight="1" thickBot="1">
      <c r="A199" s="32">
        <v>2724</v>
      </c>
      <c r="B199" s="16" t="s">
        <v>5</v>
      </c>
      <c r="C199" s="57">
        <v>2</v>
      </c>
      <c r="D199" s="58">
        <v>4</v>
      </c>
      <c r="E199" s="252" t="s">
        <v>299</v>
      </c>
      <c r="F199" s="232">
        <f>SUM(G199:H199)</f>
        <v>0</v>
      </c>
      <c r="G199" s="232"/>
      <c r="H199" s="354"/>
    </row>
    <row r="200" spans="1:8" ht="19.5" customHeight="1">
      <c r="A200" s="32">
        <v>2730</v>
      </c>
      <c r="B200" s="16" t="s">
        <v>5</v>
      </c>
      <c r="C200" s="57">
        <v>3</v>
      </c>
      <c r="D200" s="58">
        <v>0</v>
      </c>
      <c r="E200" s="252" t="s">
        <v>300</v>
      </c>
      <c r="F200" s="230">
        <f>SUM(F202:F205)</f>
        <v>0</v>
      </c>
      <c r="G200" s="230">
        <f>SUM(G202:G205)</f>
        <v>0</v>
      </c>
      <c r="H200" s="300">
        <f>SUM(H202:H205)</f>
        <v>0</v>
      </c>
    </row>
    <row r="201" spans="1:8" s="12" customFormat="1" ht="10.5" customHeight="1">
      <c r="A201" s="32"/>
      <c r="B201" s="15"/>
      <c r="C201" s="57"/>
      <c r="D201" s="58"/>
      <c r="E201" s="252" t="s">
        <v>528</v>
      </c>
      <c r="F201" s="230"/>
      <c r="G201" s="230"/>
      <c r="H201" s="300"/>
    </row>
    <row r="202" spans="1:8" ht="24.75" customHeight="1" thickBot="1">
      <c r="A202" s="32">
        <v>2731</v>
      </c>
      <c r="B202" s="16" t="s">
        <v>5</v>
      </c>
      <c r="C202" s="57">
        <v>3</v>
      </c>
      <c r="D202" s="58">
        <v>1</v>
      </c>
      <c r="E202" s="252" t="s">
        <v>301</v>
      </c>
      <c r="F202" s="232">
        <f>SUM(G202:H202)</f>
        <v>0</v>
      </c>
      <c r="G202" s="232"/>
      <c r="H202" s="354"/>
    </row>
    <row r="203" spans="1:8" ht="23.25" customHeight="1" thickBot="1">
      <c r="A203" s="32">
        <v>2732</v>
      </c>
      <c r="B203" s="16" t="s">
        <v>5</v>
      </c>
      <c r="C203" s="57">
        <v>3</v>
      </c>
      <c r="D203" s="58">
        <v>2</v>
      </c>
      <c r="E203" s="252" t="s">
        <v>302</v>
      </c>
      <c r="F203" s="232">
        <f>SUM(G203:H203)</f>
        <v>0</v>
      </c>
      <c r="G203" s="232"/>
      <c r="H203" s="354"/>
    </row>
    <row r="204" spans="1:8" ht="26.25" customHeight="1" thickBot="1">
      <c r="A204" s="32">
        <v>2733</v>
      </c>
      <c r="B204" s="16" t="s">
        <v>5</v>
      </c>
      <c r="C204" s="57">
        <v>3</v>
      </c>
      <c r="D204" s="58">
        <v>3</v>
      </c>
      <c r="E204" s="252" t="s">
        <v>303</v>
      </c>
      <c r="F204" s="232">
        <f>SUM(G204:H204)</f>
        <v>0</v>
      </c>
      <c r="G204" s="232"/>
      <c r="H204" s="354"/>
    </row>
    <row r="205" spans="1:8" ht="39" customHeight="1" thickBot="1">
      <c r="A205" s="32">
        <v>2734</v>
      </c>
      <c r="B205" s="16" t="s">
        <v>5</v>
      </c>
      <c r="C205" s="57">
        <v>3</v>
      </c>
      <c r="D205" s="58">
        <v>4</v>
      </c>
      <c r="E205" s="252" t="s">
        <v>304</v>
      </c>
      <c r="F205" s="232">
        <f>SUM(G205:H205)</f>
        <v>0</v>
      </c>
      <c r="G205" s="232"/>
      <c r="H205" s="354"/>
    </row>
    <row r="206" spans="1:8" ht="26.25" customHeight="1">
      <c r="A206" s="32">
        <v>2740</v>
      </c>
      <c r="B206" s="16" t="s">
        <v>5</v>
      </c>
      <c r="C206" s="57">
        <v>4</v>
      </c>
      <c r="D206" s="58">
        <v>0</v>
      </c>
      <c r="E206" s="252" t="s">
        <v>305</v>
      </c>
      <c r="F206" s="230">
        <f>SUM(F208)</f>
        <v>0</v>
      </c>
      <c r="G206" s="230">
        <f>SUM(G208)</f>
        <v>0</v>
      </c>
      <c r="H206" s="300">
        <f>SUM(H208)</f>
        <v>0</v>
      </c>
    </row>
    <row r="207" spans="1:8" s="12" customFormat="1" ht="17.25" customHeight="1">
      <c r="A207" s="32"/>
      <c r="B207" s="15"/>
      <c r="C207" s="57"/>
      <c r="D207" s="58"/>
      <c r="E207" s="252" t="s">
        <v>528</v>
      </c>
      <c r="F207" s="230"/>
      <c r="G207" s="230"/>
      <c r="H207" s="300"/>
    </row>
    <row r="208" spans="1:8" ht="27.75" customHeight="1" thickBot="1">
      <c r="A208" s="32">
        <v>2741</v>
      </c>
      <c r="B208" s="16" t="s">
        <v>5</v>
      </c>
      <c r="C208" s="57">
        <v>4</v>
      </c>
      <c r="D208" s="58">
        <v>1</v>
      </c>
      <c r="E208" s="252" t="s">
        <v>305</v>
      </c>
      <c r="F208" s="232">
        <f>SUM(G208:H208)</f>
        <v>0</v>
      </c>
      <c r="G208" s="232"/>
      <c r="H208" s="354"/>
    </row>
    <row r="209" spans="1:8" ht="39.75" customHeight="1">
      <c r="A209" s="32">
        <v>2750</v>
      </c>
      <c r="B209" s="16" t="s">
        <v>5</v>
      </c>
      <c r="C209" s="57">
        <v>5</v>
      </c>
      <c r="D209" s="58">
        <v>0</v>
      </c>
      <c r="E209" s="252" t="s">
        <v>306</v>
      </c>
      <c r="F209" s="230">
        <f>SUM(F211)</f>
        <v>0</v>
      </c>
      <c r="G209" s="230">
        <f>SUM(G211)</f>
        <v>0</v>
      </c>
      <c r="H209" s="300">
        <f>SUM(H211)</f>
        <v>0</v>
      </c>
    </row>
    <row r="210" spans="1:8" s="12" customFormat="1" ht="15.75" customHeight="1">
      <c r="A210" s="32"/>
      <c r="B210" s="15"/>
      <c r="C210" s="57"/>
      <c r="D210" s="58"/>
      <c r="E210" s="252" t="s">
        <v>528</v>
      </c>
      <c r="F210" s="230"/>
      <c r="G210" s="230"/>
      <c r="H210" s="300"/>
    </row>
    <row r="211" spans="1:8" ht="37.5" customHeight="1" thickBot="1">
      <c r="A211" s="32">
        <v>2751</v>
      </c>
      <c r="B211" s="16" t="s">
        <v>5</v>
      </c>
      <c r="C211" s="57">
        <v>5</v>
      </c>
      <c r="D211" s="58">
        <v>1</v>
      </c>
      <c r="E211" s="252" t="s">
        <v>306</v>
      </c>
      <c r="F211" s="232">
        <f>SUM(G211:H211)</f>
        <v>0</v>
      </c>
      <c r="G211" s="232"/>
      <c r="H211" s="354"/>
    </row>
    <row r="212" spans="1:8" ht="26.25" customHeight="1">
      <c r="A212" s="32">
        <v>2760</v>
      </c>
      <c r="B212" s="16" t="s">
        <v>5</v>
      </c>
      <c r="C212" s="57">
        <v>6</v>
      </c>
      <c r="D212" s="58">
        <v>0</v>
      </c>
      <c r="E212" s="252" t="s">
        <v>307</v>
      </c>
      <c r="F212" s="230">
        <f>SUM(F214:F215)</f>
        <v>0</v>
      </c>
      <c r="G212" s="230">
        <f>SUM(G214:G215)</f>
        <v>0</v>
      </c>
      <c r="H212" s="300">
        <f>SUM(H214:H215)</f>
        <v>0</v>
      </c>
    </row>
    <row r="213" spans="1:8" s="12" customFormat="1" ht="16.5" customHeight="1">
      <c r="A213" s="32"/>
      <c r="B213" s="15"/>
      <c r="C213" s="57"/>
      <c r="D213" s="58"/>
      <c r="E213" s="252" t="s">
        <v>528</v>
      </c>
      <c r="F213" s="230"/>
      <c r="G213" s="230"/>
      <c r="H213" s="300"/>
    </row>
    <row r="214" spans="1:8" ht="24.75" thickBot="1">
      <c r="A214" s="32">
        <v>2761</v>
      </c>
      <c r="B214" s="16" t="s">
        <v>5</v>
      </c>
      <c r="C214" s="57">
        <v>6</v>
      </c>
      <c r="D214" s="58">
        <v>1</v>
      </c>
      <c r="E214" s="252" t="s">
        <v>7</v>
      </c>
      <c r="F214" s="232">
        <f>SUM(G214:H214)</f>
        <v>0</v>
      </c>
      <c r="G214" s="232"/>
      <c r="H214" s="354"/>
    </row>
    <row r="215" spans="1:8" ht="23.25" customHeight="1" thickBot="1">
      <c r="A215" s="32">
        <v>2762</v>
      </c>
      <c r="B215" s="16" t="s">
        <v>5</v>
      </c>
      <c r="C215" s="57">
        <v>6</v>
      </c>
      <c r="D215" s="58">
        <v>2</v>
      </c>
      <c r="E215" s="252" t="s">
        <v>307</v>
      </c>
      <c r="F215" s="232">
        <f>SUM(G215:H215)</f>
        <v>0</v>
      </c>
      <c r="G215" s="232"/>
      <c r="H215" s="354"/>
    </row>
    <row r="216" spans="1:8" s="33" customFormat="1" ht="37.5" customHeight="1">
      <c r="A216" s="32">
        <v>2800</v>
      </c>
      <c r="B216" s="16" t="s">
        <v>8</v>
      </c>
      <c r="C216" s="319">
        <v>0</v>
      </c>
      <c r="D216" s="320">
        <v>0</v>
      </c>
      <c r="E216" s="321" t="s">
        <v>649</v>
      </c>
      <c r="F216" s="318">
        <f>SUM(F218,F221,F230,F236,F241,F244)</f>
        <v>19103.6</v>
      </c>
      <c r="G216" s="318">
        <f>SUM(G218,G221,G230,G236,G241,G244)</f>
        <v>19103.6</v>
      </c>
      <c r="H216" s="463">
        <f>SUM(H218,H221,H230,H236,H241,H244)</f>
        <v>0</v>
      </c>
    </row>
    <row r="217" spans="1:8" ht="11.25" customHeight="1">
      <c r="A217" s="35"/>
      <c r="B217" s="15"/>
      <c r="C217" s="225"/>
      <c r="D217" s="226"/>
      <c r="E217" s="252" t="s">
        <v>527</v>
      </c>
      <c r="F217" s="241"/>
      <c r="G217" s="241"/>
      <c r="H217" s="464"/>
    </row>
    <row r="218" spans="1:8" ht="18.75" customHeight="1">
      <c r="A218" s="32">
        <v>2810</v>
      </c>
      <c r="B218" s="16" t="s">
        <v>8</v>
      </c>
      <c r="C218" s="57">
        <v>1</v>
      </c>
      <c r="D218" s="58">
        <v>0</v>
      </c>
      <c r="E218" s="252" t="s">
        <v>308</v>
      </c>
      <c r="F218" s="318">
        <f>SUM(F220)</f>
        <v>0</v>
      </c>
      <c r="G218" s="318">
        <f>SUM(G220)</f>
        <v>0</v>
      </c>
      <c r="H218" s="463">
        <f>SUM(H220)</f>
        <v>0</v>
      </c>
    </row>
    <row r="219" spans="1:8" s="12" customFormat="1" ht="12.75" customHeight="1">
      <c r="A219" s="32"/>
      <c r="B219" s="15"/>
      <c r="C219" s="57"/>
      <c r="D219" s="58"/>
      <c r="E219" s="252" t="s">
        <v>528</v>
      </c>
      <c r="F219" s="230"/>
      <c r="G219" s="230"/>
      <c r="H219" s="300"/>
    </row>
    <row r="220" spans="1:8" ht="16.5" customHeight="1" thickBot="1">
      <c r="A220" s="32">
        <v>2811</v>
      </c>
      <c r="B220" s="16" t="s">
        <v>8</v>
      </c>
      <c r="C220" s="57">
        <v>1</v>
      </c>
      <c r="D220" s="58">
        <v>1</v>
      </c>
      <c r="E220" s="252" t="s">
        <v>308</v>
      </c>
      <c r="F220" s="232">
        <f>SUM(G220:H220)</f>
        <v>0</v>
      </c>
      <c r="G220" s="232"/>
      <c r="H220" s="232"/>
    </row>
    <row r="221" spans="1:8" ht="17.25" customHeight="1">
      <c r="A221" s="32">
        <v>2820</v>
      </c>
      <c r="B221" s="16" t="s">
        <v>8</v>
      </c>
      <c r="C221" s="57">
        <v>2</v>
      </c>
      <c r="D221" s="58">
        <v>0</v>
      </c>
      <c r="E221" s="321" t="s">
        <v>309</v>
      </c>
      <c r="F221" s="318">
        <f>F223+F224+F225+F226</f>
        <v>19103.6</v>
      </c>
      <c r="G221" s="318">
        <f>SUM(G223,G224,G225,G226,G227,G228,G229)</f>
        <v>19103.6</v>
      </c>
      <c r="H221" s="318">
        <f>SUM(H223,H224,H225,H226,H227,H228,H229)</f>
        <v>0</v>
      </c>
    </row>
    <row r="222" spans="1:8" s="12" customFormat="1" ht="10.5" customHeight="1">
      <c r="A222" s="32"/>
      <c r="B222" s="15"/>
      <c r="C222" s="57"/>
      <c r="D222" s="58"/>
      <c r="E222" s="252" t="s">
        <v>528</v>
      </c>
      <c r="F222" s="230"/>
      <c r="G222" s="230"/>
      <c r="H222" s="300"/>
    </row>
    <row r="223" spans="1:8" ht="15.75" thickBot="1">
      <c r="A223" s="32">
        <v>2821</v>
      </c>
      <c r="B223" s="16" t="s">
        <v>8</v>
      </c>
      <c r="C223" s="57">
        <v>2</v>
      </c>
      <c r="D223" s="58">
        <v>1</v>
      </c>
      <c r="E223" s="321" t="s">
        <v>9</v>
      </c>
      <c r="F223" s="232">
        <f>SUM(G223:H223)</f>
        <v>17571</v>
      </c>
      <c r="G223" s="232">
        <v>17571</v>
      </c>
      <c r="H223" s="232"/>
    </row>
    <row r="224" spans="1:8" ht="15.75" thickBot="1">
      <c r="A224" s="32">
        <v>2822</v>
      </c>
      <c r="B224" s="16" t="s">
        <v>8</v>
      </c>
      <c r="C224" s="57">
        <v>2</v>
      </c>
      <c r="D224" s="58">
        <v>2</v>
      </c>
      <c r="E224" s="252" t="s">
        <v>10</v>
      </c>
      <c r="F224" s="232">
        <f aca="true" t="shared" si="3" ref="F224:F229">SUM(G224:H224)</f>
        <v>0</v>
      </c>
      <c r="G224" s="230"/>
      <c r="H224" s="230"/>
    </row>
    <row r="225" spans="1:8" ht="24" customHeight="1" thickBot="1">
      <c r="A225" s="32">
        <v>2823</v>
      </c>
      <c r="B225" s="16" t="s">
        <v>8</v>
      </c>
      <c r="C225" s="57">
        <v>2</v>
      </c>
      <c r="D225" s="58">
        <v>3</v>
      </c>
      <c r="E225" s="252" t="s">
        <v>45</v>
      </c>
      <c r="F225" s="232">
        <f>SUM(G225:H225)</f>
        <v>0</v>
      </c>
      <c r="G225" s="336"/>
      <c r="H225" s="336"/>
    </row>
    <row r="226" spans="1:8" ht="24.75" thickBot="1">
      <c r="A226" s="32">
        <v>2824</v>
      </c>
      <c r="B226" s="16" t="s">
        <v>8</v>
      </c>
      <c r="C226" s="57">
        <v>2</v>
      </c>
      <c r="D226" s="58">
        <v>4</v>
      </c>
      <c r="E226" s="321" t="s">
        <v>11</v>
      </c>
      <c r="F226" s="232">
        <f t="shared" si="3"/>
        <v>1532.6</v>
      </c>
      <c r="G226" s="230">
        <v>1532.6</v>
      </c>
      <c r="H226" s="318"/>
    </row>
    <row r="227" spans="1:8" ht="15.75" thickBot="1">
      <c r="A227" s="32">
        <v>2825</v>
      </c>
      <c r="B227" s="16" t="s">
        <v>8</v>
      </c>
      <c r="C227" s="57">
        <v>2</v>
      </c>
      <c r="D227" s="58">
        <v>5</v>
      </c>
      <c r="E227" s="252" t="s">
        <v>12</v>
      </c>
      <c r="F227" s="336">
        <f t="shared" si="3"/>
        <v>0</v>
      </c>
      <c r="G227" s="318"/>
      <c r="H227" s="318"/>
    </row>
    <row r="228" spans="1:8" ht="15.75" thickBot="1">
      <c r="A228" s="32">
        <v>2826</v>
      </c>
      <c r="B228" s="16" t="s">
        <v>8</v>
      </c>
      <c r="C228" s="57">
        <v>2</v>
      </c>
      <c r="D228" s="58">
        <v>6</v>
      </c>
      <c r="E228" s="252" t="s">
        <v>13</v>
      </c>
      <c r="F228" s="232">
        <f t="shared" si="3"/>
        <v>0</v>
      </c>
      <c r="G228" s="230"/>
      <c r="H228" s="300"/>
    </row>
    <row r="229" spans="1:8" ht="36.75" thickBot="1">
      <c r="A229" s="32">
        <v>2827</v>
      </c>
      <c r="B229" s="16" t="s">
        <v>8</v>
      </c>
      <c r="C229" s="57">
        <v>2</v>
      </c>
      <c r="D229" s="58">
        <v>7</v>
      </c>
      <c r="E229" s="252" t="s">
        <v>14</v>
      </c>
      <c r="F229" s="232">
        <f t="shared" si="3"/>
        <v>0</v>
      </c>
      <c r="G229" s="230"/>
      <c r="H229" s="230"/>
    </row>
    <row r="230" spans="1:8" ht="36.75" customHeight="1">
      <c r="A230" s="32">
        <v>2830</v>
      </c>
      <c r="B230" s="16" t="s">
        <v>8</v>
      </c>
      <c r="C230" s="57">
        <v>3</v>
      </c>
      <c r="D230" s="58">
        <v>0</v>
      </c>
      <c r="E230" s="252" t="s">
        <v>310</v>
      </c>
      <c r="F230" s="230">
        <f>SUM(F232:F233)</f>
        <v>0</v>
      </c>
      <c r="G230" s="230">
        <f>SUM(G232:G233)</f>
        <v>0</v>
      </c>
      <c r="H230" s="230">
        <f>SUM(H232:H233)</f>
        <v>0</v>
      </c>
    </row>
    <row r="231" spans="1:8" s="12" customFormat="1" ht="15" customHeight="1">
      <c r="A231" s="32"/>
      <c r="B231" s="15"/>
      <c r="C231" s="57"/>
      <c r="D231" s="58"/>
      <c r="E231" s="252" t="s">
        <v>528</v>
      </c>
      <c r="F231" s="230"/>
      <c r="G231" s="230"/>
      <c r="H231" s="300"/>
    </row>
    <row r="232" spans="1:8" ht="19.5" customHeight="1" thickBot="1">
      <c r="A232" s="32">
        <v>2831</v>
      </c>
      <c r="B232" s="16" t="s">
        <v>8</v>
      </c>
      <c r="C232" s="57">
        <v>3</v>
      </c>
      <c r="D232" s="58">
        <v>1</v>
      </c>
      <c r="E232" s="252" t="s">
        <v>46</v>
      </c>
      <c r="F232" s="232">
        <f>SUM(G232:H232)</f>
        <v>0</v>
      </c>
      <c r="G232" s="230"/>
      <c r="H232" s="300"/>
    </row>
    <row r="233" spans="1:8" ht="24.75" thickBot="1">
      <c r="A233" s="32">
        <v>2832</v>
      </c>
      <c r="B233" s="16" t="s">
        <v>8</v>
      </c>
      <c r="C233" s="57">
        <v>3</v>
      </c>
      <c r="D233" s="58">
        <v>2</v>
      </c>
      <c r="E233" s="252" t="s">
        <v>51</v>
      </c>
      <c r="F233" s="232">
        <f>SUM(G233:H233)</f>
        <v>0</v>
      </c>
      <c r="G233" s="230">
        <f>G234</f>
        <v>0</v>
      </c>
      <c r="H233" s="230">
        <f>H234</f>
        <v>0</v>
      </c>
    </row>
    <row r="234" spans="1:8" ht="15.75" thickBot="1">
      <c r="A234" s="32"/>
      <c r="B234" s="16"/>
      <c r="C234" s="57"/>
      <c r="D234" s="58"/>
      <c r="E234" s="252">
        <v>4819</v>
      </c>
      <c r="F234" s="232">
        <f>SUM(G234:H234)</f>
        <v>0</v>
      </c>
      <c r="G234" s="230"/>
      <c r="H234" s="300">
        <v>0</v>
      </c>
    </row>
    <row r="235" spans="1:8" ht="18.75" customHeight="1" thickBot="1">
      <c r="A235" s="32">
        <v>2833</v>
      </c>
      <c r="B235" s="16" t="s">
        <v>8</v>
      </c>
      <c r="C235" s="57">
        <v>3</v>
      </c>
      <c r="D235" s="58">
        <v>3</v>
      </c>
      <c r="E235" s="252" t="s">
        <v>52</v>
      </c>
      <c r="F235" s="232">
        <f>SUM(G235:H235)</f>
        <v>0</v>
      </c>
      <c r="G235" s="230"/>
      <c r="H235" s="300"/>
    </row>
    <row r="236" spans="1:8" ht="25.5" customHeight="1">
      <c r="A236" s="32">
        <v>2840</v>
      </c>
      <c r="B236" s="16" t="s">
        <v>8</v>
      </c>
      <c r="C236" s="57">
        <v>4</v>
      </c>
      <c r="D236" s="58">
        <v>0</v>
      </c>
      <c r="E236" s="252" t="s">
        <v>53</v>
      </c>
      <c r="F236" s="230">
        <f>SUM(F238:F240)</f>
        <v>0</v>
      </c>
      <c r="G236" s="230">
        <f>SUM(G238:G240)</f>
        <v>0</v>
      </c>
      <c r="H236" s="300">
        <f>SUM(H238:H240)</f>
        <v>0</v>
      </c>
    </row>
    <row r="237" spans="1:8" s="12" customFormat="1" ht="10.5" customHeight="1">
      <c r="A237" s="32"/>
      <c r="B237" s="15"/>
      <c r="C237" s="57"/>
      <c r="D237" s="58"/>
      <c r="E237" s="252" t="s">
        <v>528</v>
      </c>
      <c r="F237" s="230"/>
      <c r="G237" s="230"/>
      <c r="H237" s="300"/>
    </row>
    <row r="238" spans="1:8" ht="19.5" customHeight="1" thickBot="1">
      <c r="A238" s="32">
        <v>2841</v>
      </c>
      <c r="B238" s="16" t="s">
        <v>8</v>
      </c>
      <c r="C238" s="57">
        <v>4</v>
      </c>
      <c r="D238" s="58">
        <v>1</v>
      </c>
      <c r="E238" s="252" t="s">
        <v>54</v>
      </c>
      <c r="F238" s="232">
        <f>SUM(G238:H238)</f>
        <v>0</v>
      </c>
      <c r="G238" s="230"/>
      <c r="H238" s="300"/>
    </row>
    <row r="239" spans="1:8" ht="36" customHeight="1" thickBot="1">
      <c r="A239" s="32">
        <v>2842</v>
      </c>
      <c r="B239" s="16" t="s">
        <v>8</v>
      </c>
      <c r="C239" s="57">
        <v>4</v>
      </c>
      <c r="D239" s="58">
        <v>2</v>
      </c>
      <c r="E239" s="252" t="s">
        <v>55</v>
      </c>
      <c r="F239" s="232">
        <f>SUM(G239:H239)</f>
        <v>0</v>
      </c>
      <c r="G239" s="230"/>
      <c r="H239" s="300"/>
    </row>
    <row r="240" spans="1:8" ht="27" customHeight="1" thickBot="1">
      <c r="A240" s="32">
        <v>2843</v>
      </c>
      <c r="B240" s="16" t="s">
        <v>8</v>
      </c>
      <c r="C240" s="57">
        <v>4</v>
      </c>
      <c r="D240" s="58">
        <v>3</v>
      </c>
      <c r="E240" s="252" t="s">
        <v>53</v>
      </c>
      <c r="F240" s="232">
        <f>SUM(G240:H240)</f>
        <v>0</v>
      </c>
      <c r="G240" s="230"/>
      <c r="H240" s="300"/>
    </row>
    <row r="241" spans="1:8" ht="36.75" customHeight="1">
      <c r="A241" s="32">
        <v>2850</v>
      </c>
      <c r="B241" s="16" t="s">
        <v>8</v>
      </c>
      <c r="C241" s="57">
        <v>5</v>
      </c>
      <c r="D241" s="58">
        <v>0</v>
      </c>
      <c r="E241" s="272" t="s">
        <v>311</v>
      </c>
      <c r="F241" s="230">
        <f>SUM(F243)</f>
        <v>0</v>
      </c>
      <c r="G241" s="230">
        <f>SUM(G243)</f>
        <v>0</v>
      </c>
      <c r="H241" s="300">
        <f>SUM(H243)</f>
        <v>0</v>
      </c>
    </row>
    <row r="242" spans="1:8" s="12" customFormat="1" ht="10.5" customHeight="1">
      <c r="A242" s="32"/>
      <c r="B242" s="15"/>
      <c r="C242" s="57"/>
      <c r="D242" s="58"/>
      <c r="E242" s="252" t="s">
        <v>528</v>
      </c>
      <c r="F242" s="230"/>
      <c r="G242" s="230"/>
      <c r="H242" s="300"/>
    </row>
    <row r="243" spans="1:8" ht="24" customHeight="1" thickBot="1">
      <c r="A243" s="32">
        <v>2851</v>
      </c>
      <c r="B243" s="16" t="s">
        <v>8</v>
      </c>
      <c r="C243" s="57">
        <v>5</v>
      </c>
      <c r="D243" s="58">
        <v>1</v>
      </c>
      <c r="E243" s="272" t="s">
        <v>311</v>
      </c>
      <c r="F243" s="232">
        <f>SUM(G243:H243)</f>
        <v>0</v>
      </c>
      <c r="G243" s="232"/>
      <c r="H243" s="354"/>
    </row>
    <row r="244" spans="1:8" ht="27" customHeight="1" thickBot="1">
      <c r="A244" s="32">
        <v>2860</v>
      </c>
      <c r="B244" s="16" t="s">
        <v>8</v>
      </c>
      <c r="C244" s="57">
        <v>6</v>
      </c>
      <c r="D244" s="58">
        <v>0</v>
      </c>
      <c r="E244" s="272" t="s">
        <v>312</v>
      </c>
      <c r="F244" s="235">
        <f>SUM(F246)</f>
        <v>0</v>
      </c>
      <c r="G244" s="235">
        <f>SUM(G246)</f>
        <v>0</v>
      </c>
      <c r="H244" s="465">
        <f>SUM(H246)</f>
        <v>0</v>
      </c>
    </row>
    <row r="245" spans="1:8" s="12" customFormat="1" ht="10.5" customHeight="1">
      <c r="A245" s="32"/>
      <c r="B245" s="15"/>
      <c r="C245" s="57"/>
      <c r="D245" s="58"/>
      <c r="E245" s="252" t="s">
        <v>528</v>
      </c>
      <c r="F245" s="241"/>
      <c r="G245" s="241"/>
      <c r="H245" s="464"/>
    </row>
    <row r="246" spans="1:8" ht="24" customHeight="1" thickBot="1">
      <c r="A246" s="32">
        <v>2861</v>
      </c>
      <c r="B246" s="16" t="s">
        <v>8</v>
      </c>
      <c r="C246" s="57">
        <v>6</v>
      </c>
      <c r="D246" s="58">
        <v>1</v>
      </c>
      <c r="E246" s="272" t="s">
        <v>312</v>
      </c>
      <c r="F246" s="232">
        <f>F247</f>
        <v>0</v>
      </c>
      <c r="G246" s="232">
        <f>G247</f>
        <v>0</v>
      </c>
      <c r="H246" s="232">
        <f>H247</f>
        <v>0</v>
      </c>
    </row>
    <row r="247" spans="1:8" ht="24" customHeight="1" thickBot="1">
      <c r="A247" s="32"/>
      <c r="B247" s="16"/>
      <c r="C247" s="57"/>
      <c r="D247" s="58"/>
      <c r="E247" s="272">
        <v>4269</v>
      </c>
      <c r="F247" s="232">
        <f>SUM(G247:H247)</f>
        <v>0</v>
      </c>
      <c r="G247" s="264"/>
      <c r="H247" s="353"/>
    </row>
    <row r="248" spans="1:8" s="33" customFormat="1" ht="44.25" customHeight="1">
      <c r="A248" s="322">
        <v>2900</v>
      </c>
      <c r="B248" s="323" t="s">
        <v>15</v>
      </c>
      <c r="C248" s="319">
        <v>0</v>
      </c>
      <c r="D248" s="320">
        <v>0</v>
      </c>
      <c r="E248" s="321" t="s">
        <v>650</v>
      </c>
      <c r="F248" s="318">
        <f>SUM(F250,F254,F258,F262,F266,F270,F273,F276)</f>
        <v>207992.6</v>
      </c>
      <c r="G248" s="318">
        <f>SUM(G250,G254,G258,G262,G266,G270,G273,G276)</f>
        <v>207992.6</v>
      </c>
      <c r="H248" s="463">
        <f>SUM(H250,H254,H258,H262,H266,H270,H273,H276)</f>
        <v>0</v>
      </c>
    </row>
    <row r="249" spans="1:8" ht="11.25" customHeight="1">
      <c r="A249" s="35"/>
      <c r="B249" s="15"/>
      <c r="C249" s="225"/>
      <c r="D249" s="226"/>
      <c r="E249" s="252" t="s">
        <v>527</v>
      </c>
      <c r="F249" s="241"/>
      <c r="G249" s="241"/>
      <c r="H249" s="464"/>
    </row>
    <row r="250" spans="1:8" ht="24.75" customHeight="1">
      <c r="A250" s="32">
        <v>2910</v>
      </c>
      <c r="B250" s="16" t="s">
        <v>15</v>
      </c>
      <c r="C250" s="57">
        <v>1</v>
      </c>
      <c r="D250" s="58">
        <v>0</v>
      </c>
      <c r="E250" s="321" t="s">
        <v>47</v>
      </c>
      <c r="F250" s="230">
        <f>F252+F253</f>
        <v>137086.1</v>
      </c>
      <c r="G250" s="230">
        <f>G252+G253</f>
        <v>137086.1</v>
      </c>
      <c r="H250" s="230">
        <f>H252+H253</f>
        <v>0</v>
      </c>
    </row>
    <row r="251" spans="1:8" s="12" customFormat="1" ht="10.5" customHeight="1">
      <c r="A251" s="32"/>
      <c r="B251" s="15"/>
      <c r="C251" s="57"/>
      <c r="D251" s="58"/>
      <c r="E251" s="252" t="s">
        <v>528</v>
      </c>
      <c r="F251" s="230"/>
      <c r="G251" s="230"/>
      <c r="H251" s="300"/>
    </row>
    <row r="252" spans="1:8" ht="19.5" customHeight="1" thickBot="1">
      <c r="A252" s="32">
        <v>2911</v>
      </c>
      <c r="B252" s="16" t="s">
        <v>15</v>
      </c>
      <c r="C252" s="57">
        <v>1</v>
      </c>
      <c r="D252" s="58">
        <v>1</v>
      </c>
      <c r="E252" s="321" t="s">
        <v>339</v>
      </c>
      <c r="F252" s="232">
        <f>SUM(G252:H252)</f>
        <v>137086.1</v>
      </c>
      <c r="G252" s="232">
        <v>137086.1</v>
      </c>
      <c r="H252" s="232"/>
    </row>
    <row r="253" spans="1:8" ht="18" customHeight="1" thickBot="1">
      <c r="A253" s="32">
        <v>2912</v>
      </c>
      <c r="B253" s="16" t="s">
        <v>15</v>
      </c>
      <c r="C253" s="57">
        <v>1</v>
      </c>
      <c r="D253" s="58">
        <v>2</v>
      </c>
      <c r="E253" s="252" t="s">
        <v>16</v>
      </c>
      <c r="F253" s="232"/>
      <c r="G253" s="264"/>
      <c r="H253" s="353"/>
    </row>
    <row r="254" spans="1:8" ht="16.5" customHeight="1">
      <c r="A254" s="32">
        <v>2920</v>
      </c>
      <c r="B254" s="16" t="s">
        <v>15</v>
      </c>
      <c r="C254" s="57">
        <v>2</v>
      </c>
      <c r="D254" s="58">
        <v>0</v>
      </c>
      <c r="E254" s="252" t="s">
        <v>17</v>
      </c>
      <c r="F254" s="230">
        <f>F256+F257</f>
        <v>0</v>
      </c>
      <c r="G254" s="230">
        <f>G256+G257</f>
        <v>0</v>
      </c>
      <c r="H254" s="230">
        <f>H256+H257</f>
        <v>0</v>
      </c>
    </row>
    <row r="255" spans="1:8" s="12" customFormat="1" ht="10.5" customHeight="1">
      <c r="A255" s="32"/>
      <c r="B255" s="15"/>
      <c r="C255" s="57"/>
      <c r="D255" s="58"/>
      <c r="E255" s="252" t="s">
        <v>528</v>
      </c>
      <c r="F255" s="230"/>
      <c r="G255" s="230"/>
      <c r="H255" s="300"/>
    </row>
    <row r="256" spans="1:8" ht="17.25" customHeight="1" thickBot="1">
      <c r="A256" s="32">
        <v>2921</v>
      </c>
      <c r="B256" s="16" t="s">
        <v>15</v>
      </c>
      <c r="C256" s="57">
        <v>2</v>
      </c>
      <c r="D256" s="58">
        <v>1</v>
      </c>
      <c r="E256" s="252" t="s">
        <v>18</v>
      </c>
      <c r="F256" s="232">
        <f>SUM(G256:H256)</f>
        <v>0</v>
      </c>
      <c r="G256" s="232"/>
      <c r="H256" s="232"/>
    </row>
    <row r="257" spans="1:8" ht="19.5" customHeight="1" thickBot="1">
      <c r="A257" s="32">
        <v>2922</v>
      </c>
      <c r="B257" s="16" t="s">
        <v>15</v>
      </c>
      <c r="C257" s="57">
        <v>2</v>
      </c>
      <c r="D257" s="58">
        <v>2</v>
      </c>
      <c r="E257" s="252" t="s">
        <v>19</v>
      </c>
      <c r="F257" s="232">
        <f>SUM(G257:H257)</f>
        <v>0</v>
      </c>
      <c r="G257" s="264"/>
      <c r="H257" s="264"/>
    </row>
    <row r="258" spans="1:8" ht="36.75" customHeight="1">
      <c r="A258" s="32">
        <v>2930</v>
      </c>
      <c r="B258" s="16" t="s">
        <v>15</v>
      </c>
      <c r="C258" s="57">
        <v>3</v>
      </c>
      <c r="D258" s="58">
        <v>0</v>
      </c>
      <c r="E258" s="252" t="s">
        <v>20</v>
      </c>
      <c r="F258" s="230">
        <f>SUM(F260:F261)</f>
        <v>0</v>
      </c>
      <c r="G258" s="230">
        <f>SUM(G260:G261)</f>
        <v>0</v>
      </c>
      <c r="H258" s="300">
        <f>SUM(H260:H261)</f>
        <v>0</v>
      </c>
    </row>
    <row r="259" spans="1:8" s="12" customFormat="1" ht="10.5" customHeight="1">
      <c r="A259" s="32"/>
      <c r="B259" s="15"/>
      <c r="C259" s="57"/>
      <c r="D259" s="58"/>
      <c r="E259" s="252" t="s">
        <v>528</v>
      </c>
      <c r="F259" s="230"/>
      <c r="G259" s="230"/>
      <c r="H259" s="300"/>
    </row>
    <row r="260" spans="1:8" ht="25.5" customHeight="1" thickBot="1">
      <c r="A260" s="32">
        <v>2931</v>
      </c>
      <c r="B260" s="16" t="s">
        <v>15</v>
      </c>
      <c r="C260" s="57">
        <v>3</v>
      </c>
      <c r="D260" s="58">
        <v>1</v>
      </c>
      <c r="E260" s="252" t="s">
        <v>21</v>
      </c>
      <c r="F260" s="232">
        <f>SUM(G260:H260)</f>
        <v>0</v>
      </c>
      <c r="G260" s="232"/>
      <c r="H260" s="354"/>
    </row>
    <row r="261" spans="1:8" ht="18.75" customHeight="1" thickBot="1">
      <c r="A261" s="32">
        <v>2932</v>
      </c>
      <c r="B261" s="16" t="s">
        <v>15</v>
      </c>
      <c r="C261" s="57">
        <v>3</v>
      </c>
      <c r="D261" s="58">
        <v>2</v>
      </c>
      <c r="E261" s="252" t="s">
        <v>22</v>
      </c>
      <c r="F261" s="232">
        <f>SUM(G261:H261)</f>
        <v>0</v>
      </c>
      <c r="G261" s="264"/>
      <c r="H261" s="264"/>
    </row>
    <row r="262" spans="1:8" ht="16.5" customHeight="1">
      <c r="A262" s="32">
        <v>2940</v>
      </c>
      <c r="B262" s="16" t="s">
        <v>15</v>
      </c>
      <c r="C262" s="57">
        <v>4</v>
      </c>
      <c r="D262" s="58">
        <v>0</v>
      </c>
      <c r="E262" s="252" t="s">
        <v>340</v>
      </c>
      <c r="F262" s="230">
        <f>F264</f>
        <v>0</v>
      </c>
      <c r="G262" s="230">
        <f>G264</f>
        <v>0</v>
      </c>
      <c r="H262" s="230">
        <f>H264</f>
        <v>0</v>
      </c>
    </row>
    <row r="263" spans="1:8" s="12" customFormat="1" ht="12.75" customHeight="1">
      <c r="A263" s="32"/>
      <c r="B263" s="15"/>
      <c r="C263" s="57"/>
      <c r="D263" s="58"/>
      <c r="E263" s="252" t="s">
        <v>528</v>
      </c>
      <c r="F263" s="230"/>
      <c r="G263" s="230"/>
      <c r="H263" s="300"/>
    </row>
    <row r="264" spans="1:8" ht="24" customHeight="1" thickBot="1">
      <c r="A264" s="32">
        <v>2941</v>
      </c>
      <c r="B264" s="16" t="s">
        <v>15</v>
      </c>
      <c r="C264" s="57">
        <v>4</v>
      </c>
      <c r="D264" s="58">
        <v>1</v>
      </c>
      <c r="E264" s="252" t="s">
        <v>23</v>
      </c>
      <c r="F264" s="232">
        <f>SUM(G264:H264)</f>
        <v>0</v>
      </c>
      <c r="G264" s="232"/>
      <c r="H264" s="232"/>
    </row>
    <row r="265" spans="1:8" ht="24" customHeight="1" thickBot="1">
      <c r="A265" s="32">
        <v>2942</v>
      </c>
      <c r="B265" s="16" t="s">
        <v>15</v>
      </c>
      <c r="C265" s="57">
        <v>4</v>
      </c>
      <c r="D265" s="58">
        <v>2</v>
      </c>
      <c r="E265" s="252" t="s">
        <v>24</v>
      </c>
      <c r="F265" s="232">
        <f>SUM(G265:H265)</f>
        <v>0</v>
      </c>
      <c r="G265" s="232"/>
      <c r="H265" s="354"/>
    </row>
    <row r="266" spans="1:8" ht="27.75" customHeight="1">
      <c r="A266" s="32">
        <v>2950</v>
      </c>
      <c r="B266" s="16" t="s">
        <v>15</v>
      </c>
      <c r="C266" s="57">
        <v>5</v>
      </c>
      <c r="D266" s="58">
        <v>0</v>
      </c>
      <c r="E266" s="321" t="s">
        <v>341</v>
      </c>
      <c r="F266" s="230">
        <f>SUM(F268,F269)</f>
        <v>70906.5</v>
      </c>
      <c r="G266" s="230">
        <f>G268</f>
        <v>70906.5</v>
      </c>
      <c r="H266" s="230">
        <f>H268</f>
        <v>0</v>
      </c>
    </row>
    <row r="267" spans="1:8" s="12" customFormat="1" ht="10.5" customHeight="1">
      <c r="A267" s="32"/>
      <c r="B267" s="15"/>
      <c r="C267" s="57"/>
      <c r="D267" s="58"/>
      <c r="E267" s="252" t="s">
        <v>528</v>
      </c>
      <c r="F267" s="230"/>
      <c r="G267" s="230"/>
      <c r="H267" s="300"/>
    </row>
    <row r="268" spans="1:8" ht="24.75" thickBot="1">
      <c r="A268" s="32">
        <v>2951</v>
      </c>
      <c r="B268" s="16" t="s">
        <v>15</v>
      </c>
      <c r="C268" s="57">
        <v>5</v>
      </c>
      <c r="D268" s="58">
        <v>1</v>
      </c>
      <c r="E268" s="321" t="s">
        <v>25</v>
      </c>
      <c r="F268" s="232">
        <f>SUM(G268:H268)</f>
        <v>70906.5</v>
      </c>
      <c r="G268" s="232">
        <v>70906.5</v>
      </c>
      <c r="H268" s="232"/>
    </row>
    <row r="269" spans="1:8" ht="16.5" customHeight="1" thickBot="1">
      <c r="A269" s="32">
        <v>2952</v>
      </c>
      <c r="B269" s="16" t="s">
        <v>15</v>
      </c>
      <c r="C269" s="57">
        <v>5</v>
      </c>
      <c r="D269" s="58">
        <v>2</v>
      </c>
      <c r="E269" s="252" t="s">
        <v>26</v>
      </c>
      <c r="F269" s="232">
        <f>SUM(G269:H269)</f>
        <v>0</v>
      </c>
      <c r="G269" s="232"/>
      <c r="H269" s="354"/>
    </row>
    <row r="270" spans="1:8" ht="26.25" customHeight="1">
      <c r="A270" s="32">
        <v>2960</v>
      </c>
      <c r="B270" s="16" t="s">
        <v>15</v>
      </c>
      <c r="C270" s="57">
        <v>6</v>
      </c>
      <c r="D270" s="58">
        <v>0</v>
      </c>
      <c r="E270" s="252" t="s">
        <v>342</v>
      </c>
      <c r="F270" s="230">
        <f>SUM(F272)</f>
        <v>0</v>
      </c>
      <c r="G270" s="230">
        <f>SUM(G272)</f>
        <v>0</v>
      </c>
      <c r="H270" s="300">
        <f>SUM(H272)</f>
        <v>0</v>
      </c>
    </row>
    <row r="271" spans="1:8" s="12" customFormat="1" ht="14.25" customHeight="1">
      <c r="A271" s="32"/>
      <c r="B271" s="15"/>
      <c r="C271" s="57"/>
      <c r="D271" s="58"/>
      <c r="E271" s="252" t="s">
        <v>528</v>
      </c>
      <c r="F271" s="230"/>
      <c r="G271" s="230"/>
      <c r="H271" s="300"/>
    </row>
    <row r="272" spans="1:8" ht="24" customHeight="1" thickBot="1">
      <c r="A272" s="90">
        <v>2961</v>
      </c>
      <c r="B272" s="57" t="s">
        <v>15</v>
      </c>
      <c r="C272" s="57">
        <v>6</v>
      </c>
      <c r="D272" s="57">
        <v>1</v>
      </c>
      <c r="E272" s="270" t="s">
        <v>342</v>
      </c>
      <c r="F272" s="232">
        <f>SUM(G272:H272)</f>
        <v>0</v>
      </c>
      <c r="G272" s="232"/>
      <c r="H272" s="232"/>
    </row>
    <row r="273" spans="1:8" ht="26.25" customHeight="1">
      <c r="A273" s="90">
        <v>2970</v>
      </c>
      <c r="B273" s="57" t="s">
        <v>15</v>
      </c>
      <c r="C273" s="57">
        <v>7</v>
      </c>
      <c r="D273" s="57">
        <v>0</v>
      </c>
      <c r="E273" s="270" t="s">
        <v>343</v>
      </c>
      <c r="F273" s="230">
        <f>SUM(F275)</f>
        <v>0</v>
      </c>
      <c r="G273" s="230">
        <f>SUM(G275)</f>
        <v>0</v>
      </c>
      <c r="H273" s="300">
        <f>SUM(H275)</f>
        <v>0</v>
      </c>
    </row>
    <row r="274" spans="1:8" s="12" customFormat="1" ht="10.5" customHeight="1">
      <c r="A274" s="90"/>
      <c r="B274" s="57"/>
      <c r="C274" s="57"/>
      <c r="D274" s="57"/>
      <c r="E274" s="270" t="s">
        <v>528</v>
      </c>
      <c r="F274" s="230"/>
      <c r="G274" s="230"/>
      <c r="H274" s="300"/>
    </row>
    <row r="275" spans="1:8" ht="32.25" customHeight="1" thickBot="1">
      <c r="A275" s="90">
        <v>2971</v>
      </c>
      <c r="B275" s="57" t="s">
        <v>15</v>
      </c>
      <c r="C275" s="57">
        <v>7</v>
      </c>
      <c r="D275" s="57">
        <v>1</v>
      </c>
      <c r="E275" s="270" t="s">
        <v>343</v>
      </c>
      <c r="F275" s="232">
        <f>SUM(G275:H275)</f>
        <v>0</v>
      </c>
      <c r="G275" s="232"/>
      <c r="H275" s="354"/>
    </row>
    <row r="276" spans="1:8" ht="27.75" customHeight="1">
      <c r="A276" s="90">
        <v>2980</v>
      </c>
      <c r="B276" s="57" t="s">
        <v>15</v>
      </c>
      <c r="C276" s="57">
        <v>8</v>
      </c>
      <c r="D276" s="57">
        <v>0</v>
      </c>
      <c r="E276" s="270" t="s">
        <v>344</v>
      </c>
      <c r="F276" s="230">
        <f>SUM(F278)</f>
        <v>0</v>
      </c>
      <c r="G276" s="230">
        <f>SUM(G278)</f>
        <v>0</v>
      </c>
      <c r="H276" s="300">
        <f>SUM(H278)</f>
        <v>0</v>
      </c>
    </row>
    <row r="277" spans="1:8" s="12" customFormat="1" ht="10.5" customHeight="1">
      <c r="A277" s="90"/>
      <c r="B277" s="57"/>
      <c r="C277" s="57"/>
      <c r="D277" s="57"/>
      <c r="E277" s="270" t="s">
        <v>528</v>
      </c>
      <c r="F277" s="230"/>
      <c r="G277" s="230"/>
      <c r="H277" s="300"/>
    </row>
    <row r="278" spans="1:8" ht="23.25" customHeight="1" thickBot="1">
      <c r="A278" s="90">
        <v>2981</v>
      </c>
      <c r="B278" s="57" t="s">
        <v>15</v>
      </c>
      <c r="C278" s="57">
        <v>8</v>
      </c>
      <c r="D278" s="57">
        <v>1</v>
      </c>
      <c r="E278" s="270" t="s">
        <v>344</v>
      </c>
      <c r="F278" s="232">
        <f>SUM(G278:H278)</f>
        <v>0</v>
      </c>
      <c r="G278" s="232"/>
      <c r="H278" s="232"/>
    </row>
    <row r="279" spans="1:8" s="33" customFormat="1" ht="49.5" customHeight="1">
      <c r="A279" s="324">
        <v>3000</v>
      </c>
      <c r="B279" s="319" t="s">
        <v>28</v>
      </c>
      <c r="C279" s="319">
        <v>0</v>
      </c>
      <c r="D279" s="319">
        <v>0</v>
      </c>
      <c r="E279" s="325" t="s">
        <v>651</v>
      </c>
      <c r="F279" s="318">
        <f>SUM(F281,F285,F288,F291,F294,F297,F300,F303,F307)</f>
        <v>2000</v>
      </c>
      <c r="G279" s="318">
        <f>SUM(G281,G285,G288,G291,G294,G297,G300,G303,G307)</f>
        <v>2000</v>
      </c>
      <c r="H279" s="463">
        <v>0</v>
      </c>
    </row>
    <row r="280" spans="1:8" ht="15.75" customHeight="1">
      <c r="A280" s="90"/>
      <c r="B280" s="57"/>
      <c r="C280" s="57"/>
      <c r="D280" s="57"/>
      <c r="E280" s="270" t="s">
        <v>527</v>
      </c>
      <c r="F280" s="230"/>
      <c r="G280" s="230"/>
      <c r="H280" s="300"/>
    </row>
    <row r="281" spans="1:8" ht="24" customHeight="1">
      <c r="A281" s="90">
        <v>3010</v>
      </c>
      <c r="B281" s="57" t="s">
        <v>28</v>
      </c>
      <c r="C281" s="57">
        <v>1</v>
      </c>
      <c r="D281" s="57">
        <v>0</v>
      </c>
      <c r="E281" s="270" t="s">
        <v>27</v>
      </c>
      <c r="F281" s="230">
        <f>SUM(F283:F284)</f>
        <v>0</v>
      </c>
      <c r="G281" s="230">
        <f>SUM(G283:G284)</f>
        <v>0</v>
      </c>
      <c r="H281" s="300">
        <f>SUM(H283:H284)</f>
        <v>0</v>
      </c>
    </row>
    <row r="282" spans="1:8" s="12" customFormat="1" ht="16.5" customHeight="1">
      <c r="A282" s="90"/>
      <c r="B282" s="57"/>
      <c r="C282" s="57"/>
      <c r="D282" s="57"/>
      <c r="E282" s="270" t="s">
        <v>528</v>
      </c>
      <c r="F282" s="230"/>
      <c r="G282" s="230"/>
      <c r="H282" s="300"/>
    </row>
    <row r="283" spans="1:8" ht="18.75" customHeight="1" thickBot="1">
      <c r="A283" s="90">
        <v>3011</v>
      </c>
      <c r="B283" s="57" t="s">
        <v>28</v>
      </c>
      <c r="C283" s="57">
        <v>1</v>
      </c>
      <c r="D283" s="57">
        <v>1</v>
      </c>
      <c r="E283" s="270" t="s">
        <v>345</v>
      </c>
      <c r="F283" s="232">
        <f>SUM(G283:H283)</f>
        <v>0</v>
      </c>
      <c r="G283" s="232"/>
      <c r="H283" s="354"/>
    </row>
    <row r="284" spans="1:8" ht="17.25" customHeight="1" thickBot="1">
      <c r="A284" s="90">
        <v>3012</v>
      </c>
      <c r="B284" s="57" t="s">
        <v>28</v>
      </c>
      <c r="C284" s="57">
        <v>1</v>
      </c>
      <c r="D284" s="57">
        <v>2</v>
      </c>
      <c r="E284" s="270" t="s">
        <v>346</v>
      </c>
      <c r="F284" s="232">
        <f>SUM(G284:H284)</f>
        <v>0</v>
      </c>
      <c r="G284" s="232"/>
      <c r="H284" s="354"/>
    </row>
    <row r="285" spans="1:8" ht="15" customHeight="1">
      <c r="A285" s="90">
        <v>3020</v>
      </c>
      <c r="B285" s="57" t="s">
        <v>28</v>
      </c>
      <c r="C285" s="57">
        <v>2</v>
      </c>
      <c r="D285" s="57">
        <v>0</v>
      </c>
      <c r="E285" s="270" t="s">
        <v>347</v>
      </c>
      <c r="F285" s="230">
        <f>SUM(F287)</f>
        <v>0</v>
      </c>
      <c r="G285" s="230">
        <f>SUM(G287)</f>
        <v>0</v>
      </c>
      <c r="H285" s="300">
        <f>SUM(H287)</f>
        <v>0</v>
      </c>
    </row>
    <row r="286" spans="1:8" s="12" customFormat="1" ht="10.5" customHeight="1">
      <c r="A286" s="90"/>
      <c r="B286" s="57"/>
      <c r="C286" s="57"/>
      <c r="D286" s="57"/>
      <c r="E286" s="270" t="s">
        <v>528</v>
      </c>
      <c r="F286" s="230"/>
      <c r="G286" s="230"/>
      <c r="H286" s="300"/>
    </row>
    <row r="287" spans="1:8" ht="15.75" customHeight="1" thickBot="1">
      <c r="A287" s="90">
        <v>3021</v>
      </c>
      <c r="B287" s="57" t="s">
        <v>28</v>
      </c>
      <c r="C287" s="57">
        <v>2</v>
      </c>
      <c r="D287" s="57">
        <v>1</v>
      </c>
      <c r="E287" s="270" t="s">
        <v>347</v>
      </c>
      <c r="F287" s="232">
        <f>SUM(G287:H287)</f>
        <v>0</v>
      </c>
      <c r="G287" s="232"/>
      <c r="H287" s="354"/>
    </row>
    <row r="288" spans="1:8" ht="14.25" customHeight="1">
      <c r="A288" s="90">
        <v>3030</v>
      </c>
      <c r="B288" s="57" t="s">
        <v>28</v>
      </c>
      <c r="C288" s="57">
        <v>3</v>
      </c>
      <c r="D288" s="57">
        <v>0</v>
      </c>
      <c r="E288" s="325" t="s">
        <v>348</v>
      </c>
      <c r="F288" s="230">
        <f>SUM(F290)</f>
        <v>2000</v>
      </c>
      <c r="G288" s="230">
        <f>SUM(G290)</f>
        <v>2000</v>
      </c>
      <c r="H288" s="300">
        <f>SUM(H290)</f>
        <v>0</v>
      </c>
    </row>
    <row r="289" spans="1:8" s="12" customFormat="1" ht="15">
      <c r="A289" s="90"/>
      <c r="B289" s="57"/>
      <c r="C289" s="57"/>
      <c r="D289" s="57"/>
      <c r="E289" s="270" t="s">
        <v>528</v>
      </c>
      <c r="F289" s="230"/>
      <c r="G289" s="230"/>
      <c r="H289" s="300"/>
    </row>
    <row r="290" spans="1:8" s="12" customFormat="1" ht="15.75" thickBot="1">
      <c r="A290" s="90">
        <v>3031</v>
      </c>
      <c r="B290" s="57" t="s">
        <v>28</v>
      </c>
      <c r="C290" s="57">
        <v>3</v>
      </c>
      <c r="D290" s="57" t="s">
        <v>585</v>
      </c>
      <c r="E290" s="325" t="s">
        <v>348</v>
      </c>
      <c r="F290" s="232">
        <f>SUM(G290:H290)</f>
        <v>2000</v>
      </c>
      <c r="G290" s="264">
        <v>2000</v>
      </c>
      <c r="H290" s="264"/>
    </row>
    <row r="291" spans="1:8" ht="18" customHeight="1">
      <c r="A291" s="90">
        <v>3040</v>
      </c>
      <c r="B291" s="57" t="s">
        <v>28</v>
      </c>
      <c r="C291" s="57">
        <v>4</v>
      </c>
      <c r="D291" s="57">
        <v>0</v>
      </c>
      <c r="E291" s="270" t="s">
        <v>349</v>
      </c>
      <c r="F291" s="230">
        <f>SUM(F293)</f>
        <v>0</v>
      </c>
      <c r="G291" s="230">
        <f>SUM(G293)</f>
        <v>0</v>
      </c>
      <c r="H291" s="300">
        <f>SUM(H293)</f>
        <v>0</v>
      </c>
    </row>
    <row r="292" spans="1:8" s="12" customFormat="1" ht="10.5" customHeight="1">
      <c r="A292" s="90"/>
      <c r="B292" s="57"/>
      <c r="C292" s="57"/>
      <c r="D292" s="57"/>
      <c r="E292" s="270" t="s">
        <v>528</v>
      </c>
      <c r="F292" s="230"/>
      <c r="G292" s="230"/>
      <c r="H292" s="300"/>
    </row>
    <row r="293" spans="1:8" ht="16.5" customHeight="1" thickBot="1">
      <c r="A293" s="90">
        <v>3041</v>
      </c>
      <c r="B293" s="57" t="s">
        <v>28</v>
      </c>
      <c r="C293" s="57">
        <v>4</v>
      </c>
      <c r="D293" s="57">
        <v>1</v>
      </c>
      <c r="E293" s="270" t="s">
        <v>349</v>
      </c>
      <c r="F293" s="232">
        <f>SUM(G293:H293)</f>
        <v>0</v>
      </c>
      <c r="G293" s="264"/>
      <c r="H293" s="264"/>
    </row>
    <row r="294" spans="1:8" ht="12" customHeight="1">
      <c r="A294" s="90">
        <v>3050</v>
      </c>
      <c r="B294" s="57" t="s">
        <v>28</v>
      </c>
      <c r="C294" s="57">
        <v>5</v>
      </c>
      <c r="D294" s="57">
        <v>0</v>
      </c>
      <c r="E294" s="270" t="s">
        <v>350</v>
      </c>
      <c r="F294" s="230">
        <f>SUM(F296)</f>
        <v>0</v>
      </c>
      <c r="G294" s="230">
        <f>SUM(G296)</f>
        <v>0</v>
      </c>
      <c r="H294" s="300">
        <f>SUM(H296)</f>
        <v>0</v>
      </c>
    </row>
    <row r="295" spans="1:8" s="12" customFormat="1" ht="10.5" customHeight="1">
      <c r="A295" s="90"/>
      <c r="B295" s="57"/>
      <c r="C295" s="57"/>
      <c r="D295" s="57"/>
      <c r="E295" s="270" t="s">
        <v>528</v>
      </c>
      <c r="F295" s="230"/>
      <c r="G295" s="230"/>
      <c r="H295" s="300"/>
    </row>
    <row r="296" spans="1:8" ht="15.75" customHeight="1" thickBot="1">
      <c r="A296" s="90">
        <v>3051</v>
      </c>
      <c r="B296" s="57" t="s">
        <v>28</v>
      </c>
      <c r="C296" s="57">
        <v>5</v>
      </c>
      <c r="D296" s="57">
        <v>1</v>
      </c>
      <c r="E296" s="270" t="s">
        <v>350</v>
      </c>
      <c r="F296" s="232">
        <f>SUM(G296:H296)</f>
        <v>0</v>
      </c>
      <c r="G296" s="232"/>
      <c r="H296" s="354"/>
    </row>
    <row r="297" spans="1:8" ht="16.5" customHeight="1">
      <c r="A297" s="90">
        <v>3060</v>
      </c>
      <c r="B297" s="57" t="s">
        <v>28</v>
      </c>
      <c r="C297" s="57">
        <v>6</v>
      </c>
      <c r="D297" s="57">
        <v>0</v>
      </c>
      <c r="E297" s="270" t="s">
        <v>351</v>
      </c>
      <c r="F297" s="230">
        <f>SUM(F299)</f>
        <v>0</v>
      </c>
      <c r="G297" s="230">
        <f>SUM(G299)</f>
        <v>0</v>
      </c>
      <c r="H297" s="300">
        <f>SUM(H299)</f>
        <v>0</v>
      </c>
    </row>
    <row r="298" spans="1:8" s="12" customFormat="1" ht="10.5" customHeight="1">
      <c r="A298" s="90"/>
      <c r="B298" s="57"/>
      <c r="C298" s="57"/>
      <c r="D298" s="57"/>
      <c r="E298" s="270" t="s">
        <v>528</v>
      </c>
      <c r="F298" s="230"/>
      <c r="G298" s="230"/>
      <c r="H298" s="300"/>
    </row>
    <row r="299" spans="1:8" ht="15.75" customHeight="1" thickBot="1">
      <c r="A299" s="90">
        <v>3061</v>
      </c>
      <c r="B299" s="57" t="s">
        <v>28</v>
      </c>
      <c r="C299" s="57">
        <v>6</v>
      </c>
      <c r="D299" s="57">
        <v>1</v>
      </c>
      <c r="E299" s="270" t="s">
        <v>351</v>
      </c>
      <c r="F299" s="232">
        <f>SUM(G299:H299)</f>
        <v>0</v>
      </c>
      <c r="G299" s="232"/>
      <c r="H299" s="354"/>
    </row>
    <row r="300" spans="1:8" ht="34.5" customHeight="1">
      <c r="A300" s="90">
        <v>3070</v>
      </c>
      <c r="B300" s="57" t="s">
        <v>28</v>
      </c>
      <c r="C300" s="57">
        <v>7</v>
      </c>
      <c r="D300" s="57">
        <v>0</v>
      </c>
      <c r="E300" s="270" t="s">
        <v>352</v>
      </c>
      <c r="F300" s="230">
        <f>SUM(F302)</f>
        <v>0</v>
      </c>
      <c r="G300" s="230">
        <f>SUM(G302)</f>
        <v>0</v>
      </c>
      <c r="H300" s="300">
        <f>SUM(H302)</f>
        <v>0</v>
      </c>
    </row>
    <row r="301" spans="1:8" s="12" customFormat="1" ht="10.5" customHeight="1">
      <c r="A301" s="90"/>
      <c r="B301" s="57"/>
      <c r="C301" s="57"/>
      <c r="D301" s="57"/>
      <c r="E301" s="270" t="s">
        <v>528</v>
      </c>
      <c r="F301" s="230"/>
      <c r="G301" s="230"/>
      <c r="H301" s="300"/>
    </row>
    <row r="302" spans="1:8" ht="39" customHeight="1" thickBot="1">
      <c r="A302" s="90">
        <v>3071</v>
      </c>
      <c r="B302" s="57" t="s">
        <v>28</v>
      </c>
      <c r="C302" s="57">
        <v>7</v>
      </c>
      <c r="D302" s="57">
        <v>1</v>
      </c>
      <c r="E302" s="270" t="s">
        <v>352</v>
      </c>
      <c r="F302" s="232">
        <f>SUM(G302:H302)</f>
        <v>0</v>
      </c>
      <c r="G302" s="264"/>
      <c r="H302" s="264"/>
    </row>
    <row r="303" spans="1:8" ht="40.5" customHeight="1">
      <c r="A303" s="90">
        <v>3080</v>
      </c>
      <c r="B303" s="57" t="s">
        <v>28</v>
      </c>
      <c r="C303" s="57">
        <v>8</v>
      </c>
      <c r="D303" s="57">
        <v>0</v>
      </c>
      <c r="E303" s="270" t="s">
        <v>353</v>
      </c>
      <c r="F303" s="230">
        <f>SUM(F305)</f>
        <v>0</v>
      </c>
      <c r="G303" s="230">
        <f>SUM(G305)</f>
        <v>0</v>
      </c>
      <c r="H303" s="300">
        <f>SUM(H305)</f>
        <v>0</v>
      </c>
    </row>
    <row r="304" spans="1:8" s="12" customFormat="1" ht="18.75" customHeight="1">
      <c r="A304" s="90"/>
      <c r="B304" s="57"/>
      <c r="C304" s="57"/>
      <c r="D304" s="57"/>
      <c r="E304" s="270" t="s">
        <v>528</v>
      </c>
      <c r="F304" s="230"/>
      <c r="G304" s="230"/>
      <c r="H304" s="300"/>
    </row>
    <row r="305" spans="1:8" ht="40.5" customHeight="1" thickBot="1">
      <c r="A305" s="90">
        <v>3081</v>
      </c>
      <c r="B305" s="57" t="s">
        <v>28</v>
      </c>
      <c r="C305" s="57">
        <v>8</v>
      </c>
      <c r="D305" s="57">
        <v>1</v>
      </c>
      <c r="E305" s="270" t="s">
        <v>353</v>
      </c>
      <c r="F305" s="232">
        <f>SUM(G305:H305)</f>
        <v>0</v>
      </c>
      <c r="G305" s="232"/>
      <c r="H305" s="354"/>
    </row>
    <row r="306" spans="1:8" s="12" customFormat="1" ht="10.5" customHeight="1">
      <c r="A306" s="90"/>
      <c r="B306" s="57"/>
      <c r="C306" s="57"/>
      <c r="D306" s="57"/>
      <c r="E306" s="270" t="s">
        <v>528</v>
      </c>
      <c r="F306" s="230"/>
      <c r="G306" s="230"/>
      <c r="H306" s="300"/>
    </row>
    <row r="307" spans="1:8" ht="25.5" customHeight="1">
      <c r="A307" s="90">
        <v>3090</v>
      </c>
      <c r="B307" s="57" t="s">
        <v>28</v>
      </c>
      <c r="C307" s="57">
        <v>9</v>
      </c>
      <c r="D307" s="57">
        <v>0</v>
      </c>
      <c r="E307" s="270" t="s">
        <v>354</v>
      </c>
      <c r="F307" s="230">
        <f>SUM(F309:F310)</f>
        <v>0</v>
      </c>
      <c r="G307" s="230">
        <f>SUM(G309:G310)</f>
        <v>0</v>
      </c>
      <c r="H307" s="300">
        <f>SUM(H309:H310)</f>
        <v>0</v>
      </c>
    </row>
    <row r="308" spans="1:8" s="12" customFormat="1" ht="10.5" customHeight="1">
      <c r="A308" s="90"/>
      <c r="B308" s="57"/>
      <c r="C308" s="57"/>
      <c r="D308" s="57"/>
      <c r="E308" s="270" t="s">
        <v>528</v>
      </c>
      <c r="F308" s="230"/>
      <c r="G308" s="230"/>
      <c r="H308" s="300"/>
    </row>
    <row r="309" spans="1:8" ht="25.5" customHeight="1" thickBot="1">
      <c r="A309" s="90">
        <v>3091</v>
      </c>
      <c r="B309" s="57" t="s">
        <v>28</v>
      </c>
      <c r="C309" s="57">
        <v>9</v>
      </c>
      <c r="D309" s="57">
        <v>1</v>
      </c>
      <c r="E309" s="270" t="s">
        <v>354</v>
      </c>
      <c r="F309" s="232">
        <f>SUM(G309:H309)</f>
        <v>0</v>
      </c>
      <c r="G309" s="230"/>
      <c r="H309" s="230"/>
    </row>
    <row r="310" spans="1:8" ht="53.25" customHeight="1" thickBot="1">
      <c r="A310" s="90">
        <v>3092</v>
      </c>
      <c r="B310" s="57" t="s">
        <v>28</v>
      </c>
      <c r="C310" s="57">
        <v>9</v>
      </c>
      <c r="D310" s="57">
        <v>2</v>
      </c>
      <c r="E310" s="270" t="s">
        <v>48</v>
      </c>
      <c r="F310" s="232">
        <f>SUM(G310:H310)</f>
        <v>0</v>
      </c>
      <c r="G310" s="230"/>
      <c r="H310" s="230"/>
    </row>
    <row r="311" spans="1:8" s="33" customFormat="1" ht="32.25" customHeight="1">
      <c r="A311" s="326">
        <v>3100</v>
      </c>
      <c r="B311" s="319" t="s">
        <v>29</v>
      </c>
      <c r="C311" s="319">
        <v>0</v>
      </c>
      <c r="D311" s="320">
        <v>0</v>
      </c>
      <c r="E311" s="327" t="s">
        <v>652</v>
      </c>
      <c r="F311" s="318">
        <f>SUM(F313)</f>
        <v>43594.5</v>
      </c>
      <c r="G311" s="318">
        <f>SUM(G313)</f>
        <v>116694.5</v>
      </c>
      <c r="H311" s="463">
        <f>SUM(H313)</f>
        <v>0</v>
      </c>
    </row>
    <row r="312" spans="1:8" ht="11.25" customHeight="1">
      <c r="A312" s="36"/>
      <c r="B312" s="15"/>
      <c r="C312" s="225"/>
      <c r="D312" s="226"/>
      <c r="E312" s="252" t="s">
        <v>527</v>
      </c>
      <c r="F312" s="241"/>
      <c r="G312" s="241"/>
      <c r="H312" s="464"/>
    </row>
    <row r="313" spans="1:8" ht="29.25" customHeight="1">
      <c r="A313" s="36">
        <v>3110</v>
      </c>
      <c r="B313" s="57" t="s">
        <v>29</v>
      </c>
      <c r="C313" s="57">
        <v>1</v>
      </c>
      <c r="D313" s="58">
        <v>0</v>
      </c>
      <c r="E313" s="272" t="s">
        <v>510</v>
      </c>
      <c r="F313" s="230">
        <f>SUM(F315)</f>
        <v>43594.5</v>
      </c>
      <c r="G313" s="230">
        <f>SUM(G315)</f>
        <v>116694.5</v>
      </c>
      <c r="H313" s="300">
        <f>SUM(H315)</f>
        <v>0</v>
      </c>
    </row>
    <row r="314" spans="1:8" s="12" customFormat="1" ht="13.5" customHeight="1">
      <c r="A314" s="36"/>
      <c r="B314" s="15"/>
      <c r="C314" s="57"/>
      <c r="D314" s="58"/>
      <c r="E314" s="252" t="s">
        <v>528</v>
      </c>
      <c r="F314" s="230"/>
      <c r="G314" s="230"/>
      <c r="H314" s="300"/>
    </row>
    <row r="315" spans="1:8" ht="24">
      <c r="A315" s="36">
        <v>3112</v>
      </c>
      <c r="B315" s="262" t="s">
        <v>29</v>
      </c>
      <c r="C315" s="262">
        <v>1</v>
      </c>
      <c r="D315" s="263">
        <v>2</v>
      </c>
      <c r="E315" s="273" t="s">
        <v>434</v>
      </c>
      <c r="F315" s="230">
        <f>SUM(G315:H315)-Ekamutner!D113</f>
        <v>43594.5</v>
      </c>
      <c r="G315" s="230">
        <v>116694.5</v>
      </c>
      <c r="H315" s="353">
        <f>H316</f>
        <v>0</v>
      </c>
    </row>
    <row r="316" spans="1:8" ht="15">
      <c r="A316" s="90"/>
      <c r="B316" s="57"/>
      <c r="C316" s="57"/>
      <c r="D316" s="57"/>
      <c r="E316" s="274"/>
      <c r="F316" s="230"/>
      <c r="G316" s="230"/>
      <c r="H316" s="300"/>
    </row>
    <row r="317" spans="1:8" ht="15.75" thickBot="1">
      <c r="A317" s="90"/>
      <c r="B317" s="57"/>
      <c r="C317" s="57"/>
      <c r="D317" s="57"/>
      <c r="E317" s="274"/>
      <c r="F317" s="232"/>
      <c r="G317" s="232"/>
      <c r="H317" s="354"/>
    </row>
    <row r="318" spans="2:4" ht="15">
      <c r="B318" s="17"/>
      <c r="C318" s="18"/>
      <c r="D318" s="19"/>
    </row>
    <row r="319" spans="1:8" s="1" customFormat="1" ht="58.5" customHeight="1">
      <c r="A319" s="383" t="s">
        <v>501</v>
      </c>
      <c r="B319" s="383"/>
      <c r="C319" s="383"/>
      <c r="D319" s="383"/>
      <c r="E319" s="383"/>
      <c r="F319" s="383"/>
      <c r="G319" s="383"/>
      <c r="H319" s="383"/>
    </row>
    <row r="320" spans="1:8" s="1" customFormat="1" ht="12.75">
      <c r="A320" s="116" t="s">
        <v>500</v>
      </c>
      <c r="B320" s="117"/>
      <c r="C320" s="117"/>
      <c r="D320" s="117"/>
      <c r="E320" s="117"/>
      <c r="F320" s="117"/>
      <c r="G320" s="118"/>
      <c r="H320" s="119"/>
    </row>
  </sheetData>
  <sheetProtection/>
  <protectedRanges>
    <protectedRange sqref="F1 G4:H4" name="Range25"/>
    <protectedRange sqref="G314:H314 G317:H317 G309:H310 F308:H308 G316:H316 H315 F312:H312" name="Range24"/>
    <protectedRange sqref="G295:H296 G293:H293 G290:H290 F292:H292 F289:H289" name="Range22"/>
    <protectedRange sqref="F267:H267 F271:H271 G260:H261 G272:H272 G269:H269 F263:H263 G268:H268 G264:H265" name="Range20"/>
    <protectedRange sqref="F245:H245 G238:H240 G247:H247 G243:H243 F242:H242 F237:H237" name="Range18"/>
    <protectedRange sqref="G214:H215 F219:H219 F213:H213 F217:H217" name="Range16"/>
    <protectedRange sqref="G196:H199 F195:H195 G190:H193 F188:H188" name="Range14"/>
    <protectedRange sqref="G163:H163 F165:H165 G174:H174 F170:H170 F173:H173 F168:H168 F162:H162 G176:H176 G171:H171 G166:H166" name="Range12"/>
    <protectedRange sqref="G146:H146 F145:H145 F148:H148 G138:H143" name="Range10"/>
    <protectedRange sqref="G116:H118 F120:H120 F115:H115 G121 G122:H125" name="Range8"/>
    <protectedRange sqref="G81:H81 G84:H84 G87:H87 F86:H86 G90:H90 F83:H83 F80:H80 F92:H92 G95:H95 F94:H94 F89:H89" name="Range6"/>
    <protectedRange sqref="G57:H58 G52:H52 G55:H55 G45:H46 F49:H49 G61 F60:H60 F54:H54 F51:H51 F47:H47" name="Range4"/>
    <protectedRange sqref="F15:H15 G21:H22 F24:H24 F20:H20 F13:H13 G25:H27 G16:H18" name="Range2"/>
    <protectedRange sqref="G64:H64 F66:H66 G69:H71 F80:H80 G74:H74 G61:H61 G77:H78 F76:H76 F73:H73 F68:H68 F63:H63" name="Range5"/>
    <protectedRange sqref="G107:H108 G104:H105 G98:H101 G102:H103 G96:H96 G110:H113" name="Range7"/>
    <protectedRange sqref="F130:H130 G128:H128 F127:H127 G131:H134 G137:H137 F136:H136" name="Range9"/>
    <protectedRange sqref="F150:H150 F159:H159 G157:H157 F156:H156 G154:H154 G160:H160 F153:H153" name="Range11"/>
    <protectedRange sqref="G183:H183 F176:H176 F182:H182 G180:H180 F185:H185 G186:H186 G177:H177 F179:H179" name="Range13"/>
    <protectedRange sqref="F210:H210 F207:H207 G202:H205 F201:H201 G208:H208 G211:H211" name="Range15"/>
    <protectedRange sqref="F231:H231 G226:H229 G232:H235 G222:H222 G224:H224" name="Range17"/>
    <protectedRange sqref="F259:H259 G253:H253 G256:H257 F255:H255 F251:H251 F249:H249" name="Range19"/>
    <protectedRange sqref="G275:H275 F274:H274 F277:H277 G283:H284 F280:H280 G287:H287 F286:H286 F282:H282 F289:H289" name="Range21"/>
    <protectedRange sqref="G299:H299 F298:H298 G305:H305 F306:H306 F304:H304 G302:H302 F301:H301" name="Range23"/>
    <protectedRange sqref="G315" name="Range24_1"/>
  </protectedRanges>
  <mergeCells count="10">
    <mergeCell ref="E7:E9"/>
    <mergeCell ref="A7:A9"/>
    <mergeCell ref="E4:H4"/>
    <mergeCell ref="G2:H2"/>
    <mergeCell ref="F3:H3"/>
    <mergeCell ref="A319:H319"/>
    <mergeCell ref="B7:B9"/>
    <mergeCell ref="C7:C9"/>
    <mergeCell ref="D7:D9"/>
    <mergeCell ref="F7:H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4:B65 B95:B97 B99 B103:B105 B106 B108:B109 B110:B114 B116:B119 B121 B122:B126 B128:B129 B131:B135 B137:B144 B146:B147 B149 B151 B152 B154 B155 B158 B160 B161 B163:B164 B166 B167 B169 B171 B172 B174:B175 B177 B178 B180 B181 B183:B184 B186 B187 B189 B191:B194 B196:B200 B202:B206 B208:B209 B211:B212 B214:B216 B218 B220 B221 B223 B224 B225 B226 B227 B228:B229 B230 B235:B236 B238:B241 B243:B244 B248 B250 B252 B253 B254 B256 B257 B258 B260:B261 B262 B264 B265:B266 B269:B270 B273 B275:B276 B279 B281 B283:B285 B287:B288 B290 D290 B291 B293 B294 B296:B297 B299:B300 B302 B303 B305 B307 B309 B310 B311 B313 B315 B93 B90:B91 B87:B88 B84:B85 B81:B82 B77:B79 B74:B75 B69:B72 B67 B61:B62 B58:B59 B55:B56 B52:B53 B50 B44:B48 B42 B39:B40 B37 B36 B33:B34 B30:B31 B28 B27 B21:D23 B17:D19 B16:D16 B14:D14 B12:D12 C25:D25 B268 B272 B278 B246 B232:B233 B25:B26 B157" numberStoredAsText="1"/>
    <ignoredError sqref="G1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8515625" style="61" customWidth="1"/>
    <col min="2" max="2" width="49.57421875" style="61" customWidth="1"/>
    <col min="3" max="3" width="7.7109375" style="310" customWidth="1"/>
    <col min="4" max="4" width="11.421875" style="310" customWidth="1"/>
    <col min="5" max="5" width="11.28125" style="310" customWidth="1"/>
    <col min="6" max="6" width="11.57421875" style="310" customWidth="1"/>
    <col min="7" max="16384" width="9.140625" style="61" customWidth="1"/>
  </cols>
  <sheetData>
    <row r="1" spans="1:6" s="68" customFormat="1" ht="24.75" customHeight="1">
      <c r="A1" s="120"/>
      <c r="B1" s="121"/>
      <c r="C1" s="121"/>
      <c r="D1" s="393" t="s">
        <v>868</v>
      </c>
      <c r="E1" s="393"/>
      <c r="F1" s="393"/>
    </row>
    <row r="2" spans="1:6" s="76" customFormat="1" ht="31.5" customHeight="1">
      <c r="A2" s="246"/>
      <c r="B2" s="437" t="s">
        <v>478</v>
      </c>
      <c r="C2" s="437"/>
      <c r="D2" s="436" t="s">
        <v>872</v>
      </c>
      <c r="E2" s="436"/>
      <c r="F2" s="436"/>
    </row>
    <row r="3" spans="1:6" s="76" customFormat="1" ht="40.5" customHeight="1">
      <c r="A3" s="247"/>
      <c r="B3" s="435" t="s">
        <v>791</v>
      </c>
      <c r="C3" s="435"/>
      <c r="D3" s="435"/>
      <c r="E3" s="435"/>
      <c r="F3" s="435"/>
    </row>
    <row r="4" spans="1:6" s="62" customFormat="1" ht="15.75" thickBot="1">
      <c r="A4" s="142"/>
      <c r="B4" s="121"/>
      <c r="C4" s="121"/>
      <c r="D4" s="121"/>
      <c r="E4" s="121"/>
      <c r="F4" s="121"/>
    </row>
    <row r="5" spans="1:6" ht="13.5" thickBot="1">
      <c r="A5" s="402" t="s">
        <v>601</v>
      </c>
      <c r="B5" s="407" t="s">
        <v>435</v>
      </c>
      <c r="C5" s="408"/>
      <c r="D5" s="405" t="s">
        <v>288</v>
      </c>
      <c r="E5" s="381"/>
      <c r="F5" s="406"/>
    </row>
    <row r="6" spans="1:6" ht="30" customHeight="1" thickBot="1">
      <c r="A6" s="403"/>
      <c r="B6" s="409"/>
      <c r="C6" s="410"/>
      <c r="D6" s="404" t="s">
        <v>602</v>
      </c>
      <c r="E6" s="303" t="s">
        <v>527</v>
      </c>
      <c r="F6" s="292"/>
    </row>
    <row r="7" spans="1:6" ht="25.5">
      <c r="A7" s="403"/>
      <c r="B7" s="123" t="s">
        <v>436</v>
      </c>
      <c r="C7" s="278" t="s">
        <v>437</v>
      </c>
      <c r="D7" s="404"/>
      <c r="E7" s="304" t="s">
        <v>597</v>
      </c>
      <c r="F7" s="295" t="s">
        <v>598</v>
      </c>
    </row>
    <row r="8" spans="1:6" ht="12.75">
      <c r="A8" s="124">
        <v>1</v>
      </c>
      <c r="B8" s="124">
        <v>2</v>
      </c>
      <c r="C8" s="279" t="s">
        <v>438</v>
      </c>
      <c r="D8" s="293">
        <v>4</v>
      </c>
      <c r="E8" s="305">
        <v>5</v>
      </c>
      <c r="F8" s="296">
        <v>6</v>
      </c>
    </row>
    <row r="9" spans="1:6" ht="36.75" customHeight="1">
      <c r="A9" s="90">
        <v>4000</v>
      </c>
      <c r="B9" s="125" t="s">
        <v>286</v>
      </c>
      <c r="C9" s="280"/>
      <c r="D9" s="328">
        <f>SUM(D11,D172,D207)</f>
        <v>802389.1</v>
      </c>
      <c r="E9" s="329">
        <f>SUM(E11,E172,E207)</f>
        <v>668932.7</v>
      </c>
      <c r="F9" s="330">
        <f>SUM(F11,F172,F207)</f>
        <v>206556.4</v>
      </c>
    </row>
    <row r="10" spans="1:6" ht="12.75">
      <c r="A10" s="90"/>
      <c r="B10" s="126" t="s">
        <v>530</v>
      </c>
      <c r="C10" s="280"/>
      <c r="D10" s="294"/>
      <c r="E10" s="243"/>
      <c r="F10" s="297"/>
    </row>
    <row r="11" spans="1:6" ht="42" customHeight="1">
      <c r="A11" s="90">
        <v>4050</v>
      </c>
      <c r="B11" s="127" t="s">
        <v>285</v>
      </c>
      <c r="C11" s="281" t="s">
        <v>158</v>
      </c>
      <c r="D11" s="294">
        <f>SUM(D13,D26,D69,D84,D94,D128,D143)</f>
        <v>595832.7</v>
      </c>
      <c r="E11" s="243">
        <f>SUM(E13,E26,E69,E84,E94,E128,E143)</f>
        <v>668932.7</v>
      </c>
      <c r="F11" s="297">
        <f>SUM(F13,F26,F69,F84,F94,F128,F143)</f>
        <v>0</v>
      </c>
    </row>
    <row r="12" spans="1:6" ht="12.75">
      <c r="A12" s="90"/>
      <c r="B12" s="126" t="s">
        <v>530</v>
      </c>
      <c r="C12" s="280"/>
      <c r="D12" s="294"/>
      <c r="E12" s="243"/>
      <c r="F12" s="297"/>
    </row>
    <row r="13" spans="1:6" ht="30.75" customHeight="1">
      <c r="A13" s="90">
        <v>4100</v>
      </c>
      <c r="B13" s="51" t="s">
        <v>361</v>
      </c>
      <c r="C13" s="282" t="s">
        <v>158</v>
      </c>
      <c r="D13" s="294">
        <f>SUM(D15,D20,D23)</f>
        <v>114342</v>
      </c>
      <c r="E13" s="243">
        <f>SUM(E15,E20,E23)</f>
        <v>114342</v>
      </c>
      <c r="F13" s="297" t="s">
        <v>165</v>
      </c>
    </row>
    <row r="14" spans="1:6" ht="12.75">
      <c r="A14" s="90"/>
      <c r="B14" s="126" t="s">
        <v>530</v>
      </c>
      <c r="C14" s="280"/>
      <c r="D14" s="294"/>
      <c r="E14" s="243"/>
      <c r="F14" s="297"/>
    </row>
    <row r="15" spans="1:6" ht="24">
      <c r="A15" s="90">
        <v>4110</v>
      </c>
      <c r="B15" s="128" t="s">
        <v>362</v>
      </c>
      <c r="C15" s="282" t="s">
        <v>158</v>
      </c>
      <c r="D15" s="294">
        <f>SUM(D17:D19)</f>
        <v>114342</v>
      </c>
      <c r="E15" s="243">
        <f>SUM(E17:E19)</f>
        <v>114342</v>
      </c>
      <c r="F15" s="298" t="s">
        <v>164</v>
      </c>
    </row>
    <row r="16" spans="1:6" ht="12.75">
      <c r="A16" s="90"/>
      <c r="B16" s="126" t="s">
        <v>528</v>
      </c>
      <c r="C16" s="282"/>
      <c r="D16" s="294"/>
      <c r="E16" s="243"/>
      <c r="F16" s="298"/>
    </row>
    <row r="17" spans="1:6" ht="24">
      <c r="A17" s="90">
        <v>4111</v>
      </c>
      <c r="B17" s="81" t="s">
        <v>439</v>
      </c>
      <c r="C17" s="283" t="s">
        <v>31</v>
      </c>
      <c r="D17" s="277">
        <f>SUM(E17:F17)</f>
        <v>109842</v>
      </c>
      <c r="E17" s="243">
        <v>109842</v>
      </c>
      <c r="F17" s="298" t="s">
        <v>164</v>
      </c>
    </row>
    <row r="18" spans="1:6" ht="24">
      <c r="A18" s="90">
        <v>4112</v>
      </c>
      <c r="B18" s="81" t="s">
        <v>440</v>
      </c>
      <c r="C18" s="283" t="s">
        <v>32</v>
      </c>
      <c r="D18" s="277">
        <f>SUM(E18:F18)</f>
        <v>4500</v>
      </c>
      <c r="E18" s="243">
        <v>4500</v>
      </c>
      <c r="F18" s="298" t="s">
        <v>164</v>
      </c>
    </row>
    <row r="19" spans="1:6" ht="12.75">
      <c r="A19" s="90">
        <v>4114</v>
      </c>
      <c r="B19" s="81" t="s">
        <v>441</v>
      </c>
      <c r="C19" s="283" t="s">
        <v>30</v>
      </c>
      <c r="D19" s="277">
        <f>SUM(E19:F19)</f>
        <v>0</v>
      </c>
      <c r="E19" s="243"/>
      <c r="F19" s="298" t="s">
        <v>164</v>
      </c>
    </row>
    <row r="20" spans="1:6" ht="22.5">
      <c r="A20" s="90">
        <v>4120</v>
      </c>
      <c r="B20" s="82" t="s">
        <v>363</v>
      </c>
      <c r="C20" s="282" t="s">
        <v>158</v>
      </c>
      <c r="D20" s="294">
        <f>SUM(D22)</f>
        <v>0</v>
      </c>
      <c r="E20" s="243">
        <f>SUM(E22)</f>
        <v>0</v>
      </c>
      <c r="F20" s="298" t="s">
        <v>164</v>
      </c>
    </row>
    <row r="21" spans="1:6" ht="12.75">
      <c r="A21" s="90"/>
      <c r="B21" s="126" t="s">
        <v>528</v>
      </c>
      <c r="C21" s="282"/>
      <c r="D21" s="294"/>
      <c r="E21" s="243"/>
      <c r="F21" s="298"/>
    </row>
    <row r="22" spans="1:6" ht="13.5" customHeight="1">
      <c r="A22" s="90">
        <v>4121</v>
      </c>
      <c r="B22" s="81" t="s">
        <v>442</v>
      </c>
      <c r="C22" s="283" t="s">
        <v>33</v>
      </c>
      <c r="D22" s="277">
        <f>SUM(E22:F22)</f>
        <v>0</v>
      </c>
      <c r="E22" s="243"/>
      <c r="F22" s="298" t="s">
        <v>164</v>
      </c>
    </row>
    <row r="23" spans="1:6" ht="25.5" customHeight="1">
      <c r="A23" s="90">
        <v>4130</v>
      </c>
      <c r="B23" s="82" t="s">
        <v>364</v>
      </c>
      <c r="C23" s="282" t="s">
        <v>158</v>
      </c>
      <c r="D23" s="294">
        <f>SUM(D25)</f>
        <v>0</v>
      </c>
      <c r="E23" s="243">
        <f>SUM(E25)</f>
        <v>0</v>
      </c>
      <c r="F23" s="297" t="s">
        <v>165</v>
      </c>
    </row>
    <row r="24" spans="1:6" ht="12.75">
      <c r="A24" s="90"/>
      <c r="B24" s="126" t="s">
        <v>528</v>
      </c>
      <c r="C24" s="282"/>
      <c r="D24" s="294"/>
      <c r="E24" s="243"/>
      <c r="F24" s="298"/>
    </row>
    <row r="25" spans="1:6" ht="13.5" customHeight="1">
      <c r="A25" s="90">
        <v>4131</v>
      </c>
      <c r="B25" s="82" t="s">
        <v>34</v>
      </c>
      <c r="C25" s="283" t="s">
        <v>35</v>
      </c>
      <c r="D25" s="277">
        <f>SUM(E25:F25)</f>
        <v>0</v>
      </c>
      <c r="E25" s="243"/>
      <c r="F25" s="298" t="s">
        <v>165</v>
      </c>
    </row>
    <row r="26" spans="1:6" ht="36" customHeight="1">
      <c r="A26" s="90">
        <v>4200</v>
      </c>
      <c r="B26" s="81" t="s">
        <v>365</v>
      </c>
      <c r="C26" s="282" t="s">
        <v>158</v>
      </c>
      <c r="D26" s="294">
        <f>SUM(D28,D37,D42,D52,D55,D59)</f>
        <v>50799.6</v>
      </c>
      <c r="E26" s="243">
        <f>SUM(E28,E37,E42,E52,E55,E59)</f>
        <v>50799.6</v>
      </c>
      <c r="F26" s="298" t="s">
        <v>164</v>
      </c>
    </row>
    <row r="27" spans="1:6" ht="12.75">
      <c r="A27" s="90"/>
      <c r="B27" s="126" t="s">
        <v>530</v>
      </c>
      <c r="C27" s="280"/>
      <c r="D27" s="294"/>
      <c r="E27" s="243"/>
      <c r="F27" s="297"/>
    </row>
    <row r="28" spans="1:6" ht="33">
      <c r="A28" s="90">
        <v>4210</v>
      </c>
      <c r="B28" s="82" t="s">
        <v>366</v>
      </c>
      <c r="C28" s="282" t="s">
        <v>158</v>
      </c>
      <c r="D28" s="294">
        <f>SUM(D30:D36)</f>
        <v>19200.8</v>
      </c>
      <c r="E28" s="243">
        <f>SUM(E30:E36)</f>
        <v>19200.8</v>
      </c>
      <c r="F28" s="298" t="s">
        <v>164</v>
      </c>
    </row>
    <row r="29" spans="1:6" ht="12.75">
      <c r="A29" s="90"/>
      <c r="B29" s="126" t="s">
        <v>528</v>
      </c>
      <c r="C29" s="282"/>
      <c r="D29" s="294"/>
      <c r="E29" s="243"/>
      <c r="F29" s="298"/>
    </row>
    <row r="30" spans="1:6" ht="24">
      <c r="A30" s="90">
        <v>4211</v>
      </c>
      <c r="B30" s="81" t="s">
        <v>36</v>
      </c>
      <c r="C30" s="283" t="s">
        <v>37</v>
      </c>
      <c r="D30" s="277">
        <f aca="true" t="shared" si="0" ref="D30:D36">SUM(E30:F30)</f>
        <v>0</v>
      </c>
      <c r="E30" s="243"/>
      <c r="F30" s="298" t="s">
        <v>164</v>
      </c>
    </row>
    <row r="31" spans="1:6" ht="12.75">
      <c r="A31" s="90">
        <v>4212</v>
      </c>
      <c r="B31" s="82" t="s">
        <v>519</v>
      </c>
      <c r="C31" s="283" t="s">
        <v>38</v>
      </c>
      <c r="D31" s="277">
        <f t="shared" si="0"/>
        <v>17236.6</v>
      </c>
      <c r="E31" s="243">
        <v>17236.6</v>
      </c>
      <c r="F31" s="298" t="s">
        <v>164</v>
      </c>
    </row>
    <row r="32" spans="1:6" ht="12.75">
      <c r="A32" s="90">
        <v>4213</v>
      </c>
      <c r="B32" s="81" t="s">
        <v>443</v>
      </c>
      <c r="C32" s="283" t="s">
        <v>39</v>
      </c>
      <c r="D32" s="277">
        <f t="shared" si="0"/>
        <v>509</v>
      </c>
      <c r="E32" s="243">
        <v>509</v>
      </c>
      <c r="F32" s="298" t="s">
        <v>164</v>
      </c>
    </row>
    <row r="33" spans="1:6" ht="12.75">
      <c r="A33" s="90">
        <v>4214</v>
      </c>
      <c r="B33" s="81" t="s">
        <v>444</v>
      </c>
      <c r="C33" s="283" t="s">
        <v>40</v>
      </c>
      <c r="D33" s="277">
        <f t="shared" si="0"/>
        <v>955.2</v>
      </c>
      <c r="E33" s="243">
        <v>955.2</v>
      </c>
      <c r="F33" s="298" t="s">
        <v>164</v>
      </c>
    </row>
    <row r="34" spans="1:6" ht="12.75">
      <c r="A34" s="90">
        <v>4215</v>
      </c>
      <c r="B34" s="81" t="s">
        <v>445</v>
      </c>
      <c r="C34" s="283" t="s">
        <v>41</v>
      </c>
      <c r="D34" s="277">
        <f t="shared" si="0"/>
        <v>500</v>
      </c>
      <c r="E34" s="243">
        <v>500</v>
      </c>
      <c r="F34" s="298" t="s">
        <v>164</v>
      </c>
    </row>
    <row r="35" spans="1:6" ht="17.25" customHeight="1">
      <c r="A35" s="90">
        <v>4216</v>
      </c>
      <c r="B35" s="81" t="s">
        <v>446</v>
      </c>
      <c r="C35" s="283" t="s">
        <v>42</v>
      </c>
      <c r="D35" s="277">
        <f t="shared" si="0"/>
        <v>0</v>
      </c>
      <c r="E35" s="243"/>
      <c r="F35" s="298" t="s">
        <v>164</v>
      </c>
    </row>
    <row r="36" spans="1:6" ht="12.75">
      <c r="A36" s="90">
        <v>4217</v>
      </c>
      <c r="B36" s="81" t="s">
        <v>447</v>
      </c>
      <c r="C36" s="283" t="s">
        <v>43</v>
      </c>
      <c r="D36" s="277">
        <f t="shared" si="0"/>
        <v>0</v>
      </c>
      <c r="E36" s="243"/>
      <c r="F36" s="298" t="s">
        <v>164</v>
      </c>
    </row>
    <row r="37" spans="1:6" ht="24">
      <c r="A37" s="90">
        <v>4220</v>
      </c>
      <c r="B37" s="82" t="s">
        <v>367</v>
      </c>
      <c r="C37" s="282" t="s">
        <v>158</v>
      </c>
      <c r="D37" s="294">
        <f>SUM(D39:D41)</f>
        <v>1040</v>
      </c>
      <c r="E37" s="243">
        <f>SUM(E39:E41)</f>
        <v>1040</v>
      </c>
      <c r="F37" s="298" t="s">
        <v>164</v>
      </c>
    </row>
    <row r="38" spans="1:6" ht="12.75">
      <c r="A38" s="90"/>
      <c r="B38" s="126" t="s">
        <v>528</v>
      </c>
      <c r="C38" s="282"/>
      <c r="D38" s="294"/>
      <c r="E38" s="243"/>
      <c r="F38" s="298"/>
    </row>
    <row r="39" spans="1:6" ht="12.75">
      <c r="A39" s="90">
        <v>4221</v>
      </c>
      <c r="B39" s="81" t="s">
        <v>448</v>
      </c>
      <c r="C39" s="284">
        <v>4221</v>
      </c>
      <c r="D39" s="277">
        <f>SUM(E39:F39)</f>
        <v>1040</v>
      </c>
      <c r="E39" s="243">
        <v>1040</v>
      </c>
      <c r="F39" s="298" t="s">
        <v>164</v>
      </c>
    </row>
    <row r="40" spans="1:6" ht="12.75">
      <c r="A40" s="90">
        <v>4222</v>
      </c>
      <c r="B40" s="81" t="s">
        <v>449</v>
      </c>
      <c r="C40" s="283" t="s">
        <v>120</v>
      </c>
      <c r="D40" s="277">
        <f>SUM(E40:F40)</f>
        <v>0</v>
      </c>
      <c r="E40" s="243"/>
      <c r="F40" s="298" t="s">
        <v>164</v>
      </c>
    </row>
    <row r="41" spans="1:6" ht="12.75">
      <c r="A41" s="90">
        <v>4223</v>
      </c>
      <c r="B41" s="81" t="s">
        <v>450</v>
      </c>
      <c r="C41" s="283" t="s">
        <v>121</v>
      </c>
      <c r="D41" s="277">
        <f>SUM(E41:F41)</f>
        <v>0</v>
      </c>
      <c r="E41" s="243"/>
      <c r="F41" s="298" t="s">
        <v>164</v>
      </c>
    </row>
    <row r="42" spans="1:6" ht="31.5" customHeight="1">
      <c r="A42" s="90">
        <v>4230</v>
      </c>
      <c r="B42" s="363" t="s">
        <v>852</v>
      </c>
      <c r="C42" s="282" t="s">
        <v>158</v>
      </c>
      <c r="D42" s="294">
        <f>SUM(D44:D51)</f>
        <v>11572.4</v>
      </c>
      <c r="E42" s="243">
        <f>SUM(E44:E51)</f>
        <v>11572.4</v>
      </c>
      <c r="F42" s="298" t="s">
        <v>164</v>
      </c>
    </row>
    <row r="43" spans="1:6" ht="12.75">
      <c r="A43" s="90"/>
      <c r="B43" s="126" t="s">
        <v>528</v>
      </c>
      <c r="C43" s="282"/>
      <c r="D43" s="294"/>
      <c r="E43" s="243"/>
      <c r="F43" s="298"/>
    </row>
    <row r="44" spans="1:6" ht="12.75">
      <c r="A44" s="90">
        <v>4231</v>
      </c>
      <c r="B44" s="81" t="s">
        <v>451</v>
      </c>
      <c r="C44" s="283" t="s">
        <v>122</v>
      </c>
      <c r="D44" s="277">
        <f>SUM(E44:F44)</f>
        <v>0</v>
      </c>
      <c r="E44" s="243"/>
      <c r="F44" s="298" t="s">
        <v>164</v>
      </c>
    </row>
    <row r="45" spans="1:6" ht="12.75">
      <c r="A45" s="90">
        <v>4232</v>
      </c>
      <c r="B45" s="81" t="s">
        <v>452</v>
      </c>
      <c r="C45" s="283" t="s">
        <v>123</v>
      </c>
      <c r="D45" s="277">
        <f aca="true" t="shared" si="1" ref="D45:D51">SUM(E45:F45)</f>
        <v>780</v>
      </c>
      <c r="E45" s="243">
        <v>780</v>
      </c>
      <c r="F45" s="298" t="s">
        <v>164</v>
      </c>
    </row>
    <row r="46" spans="1:6" ht="24">
      <c r="A46" s="90">
        <v>4233</v>
      </c>
      <c r="B46" s="81" t="s">
        <v>453</v>
      </c>
      <c r="C46" s="283" t="s">
        <v>124</v>
      </c>
      <c r="D46" s="277">
        <f t="shared" si="1"/>
        <v>0</v>
      </c>
      <c r="E46" s="243"/>
      <c r="F46" s="298" t="s">
        <v>164</v>
      </c>
    </row>
    <row r="47" spans="1:6" ht="12.75">
      <c r="A47" s="90">
        <v>4234</v>
      </c>
      <c r="B47" s="81" t="s">
        <v>454</v>
      </c>
      <c r="C47" s="283" t="s">
        <v>125</v>
      </c>
      <c r="D47" s="277">
        <f t="shared" si="1"/>
        <v>500</v>
      </c>
      <c r="E47" s="243">
        <v>500</v>
      </c>
      <c r="F47" s="298" t="s">
        <v>164</v>
      </c>
    </row>
    <row r="48" spans="1:6" ht="12.75">
      <c r="A48" s="90">
        <v>4235</v>
      </c>
      <c r="B48" s="83" t="s">
        <v>455</v>
      </c>
      <c r="C48" s="285">
        <v>4235</v>
      </c>
      <c r="D48" s="277">
        <f t="shared" si="1"/>
        <v>0</v>
      </c>
      <c r="E48" s="243"/>
      <c r="F48" s="298" t="s">
        <v>164</v>
      </c>
    </row>
    <row r="49" spans="1:6" ht="18" customHeight="1">
      <c r="A49" s="90">
        <v>4236</v>
      </c>
      <c r="B49" s="81" t="s">
        <v>456</v>
      </c>
      <c r="C49" s="283" t="s">
        <v>126</v>
      </c>
      <c r="D49" s="277">
        <f t="shared" si="1"/>
        <v>0</v>
      </c>
      <c r="E49" s="243"/>
      <c r="F49" s="298" t="s">
        <v>164</v>
      </c>
    </row>
    <row r="50" spans="1:6" ht="12.75">
      <c r="A50" s="90">
        <v>4237</v>
      </c>
      <c r="B50" s="81" t="s">
        <v>457</v>
      </c>
      <c r="C50" s="283" t="s">
        <v>127</v>
      </c>
      <c r="D50" s="277">
        <f t="shared" si="1"/>
        <v>300</v>
      </c>
      <c r="E50" s="243">
        <v>300</v>
      </c>
      <c r="F50" s="298" t="s">
        <v>164</v>
      </c>
    </row>
    <row r="51" spans="1:6" ht="12.75">
      <c r="A51" s="90">
        <v>4238</v>
      </c>
      <c r="B51" s="81" t="s">
        <v>458</v>
      </c>
      <c r="C51" s="283" t="s">
        <v>128</v>
      </c>
      <c r="D51" s="277">
        <f t="shared" si="1"/>
        <v>9992.4</v>
      </c>
      <c r="E51" s="243">
        <v>9992.4</v>
      </c>
      <c r="F51" s="298" t="s">
        <v>164</v>
      </c>
    </row>
    <row r="52" spans="1:6" ht="24">
      <c r="A52" s="90">
        <v>4240</v>
      </c>
      <c r="B52" s="82" t="s">
        <v>368</v>
      </c>
      <c r="C52" s="282" t="s">
        <v>158</v>
      </c>
      <c r="D52" s="294">
        <f>SUM(D54)</f>
        <v>1700</v>
      </c>
      <c r="E52" s="243">
        <f>SUM(E54)</f>
        <v>1700</v>
      </c>
      <c r="F52" s="298" t="s">
        <v>164</v>
      </c>
    </row>
    <row r="53" spans="1:6" ht="12.75">
      <c r="A53" s="90"/>
      <c r="B53" s="126" t="s">
        <v>528</v>
      </c>
      <c r="C53" s="282"/>
      <c r="D53" s="294"/>
      <c r="E53" s="243"/>
      <c r="F53" s="298"/>
    </row>
    <row r="54" spans="1:6" ht="12.75">
      <c r="A54" s="90">
        <v>4241</v>
      </c>
      <c r="B54" s="81" t="s">
        <v>459</v>
      </c>
      <c r="C54" s="283" t="s">
        <v>129</v>
      </c>
      <c r="D54" s="277">
        <f>SUM(E54:F54)</f>
        <v>1700</v>
      </c>
      <c r="E54" s="243">
        <v>1700</v>
      </c>
      <c r="F54" s="298" t="s">
        <v>164</v>
      </c>
    </row>
    <row r="55" spans="1:6" ht="28.5" customHeight="1">
      <c r="A55" s="90">
        <v>4250</v>
      </c>
      <c r="B55" s="82" t="s">
        <v>369</v>
      </c>
      <c r="C55" s="282" t="s">
        <v>158</v>
      </c>
      <c r="D55" s="294">
        <f>SUM(D57:D58)</f>
        <v>3763.5</v>
      </c>
      <c r="E55" s="243">
        <f>SUM(E57:E58)</f>
        <v>3763.5</v>
      </c>
      <c r="F55" s="298" t="s">
        <v>164</v>
      </c>
    </row>
    <row r="56" spans="1:6" ht="12.75">
      <c r="A56" s="90"/>
      <c r="B56" s="126" t="s">
        <v>528</v>
      </c>
      <c r="C56" s="282"/>
      <c r="D56" s="294"/>
      <c r="E56" s="243"/>
      <c r="F56" s="298"/>
    </row>
    <row r="57" spans="1:6" ht="24">
      <c r="A57" s="90">
        <v>4251</v>
      </c>
      <c r="B57" s="81" t="s">
        <v>460</v>
      </c>
      <c r="C57" s="283" t="s">
        <v>130</v>
      </c>
      <c r="D57" s="277">
        <f>SUM(E57:F57)</f>
        <v>1000</v>
      </c>
      <c r="E57" s="243">
        <v>1000</v>
      </c>
      <c r="F57" s="298" t="s">
        <v>164</v>
      </c>
    </row>
    <row r="58" spans="1:6" ht="24">
      <c r="A58" s="90">
        <v>4252</v>
      </c>
      <c r="B58" s="81" t="s">
        <v>461</v>
      </c>
      <c r="C58" s="283" t="s">
        <v>131</v>
      </c>
      <c r="D58" s="277">
        <f>SUM(E58:F58)</f>
        <v>2763.5</v>
      </c>
      <c r="E58" s="243">
        <v>2763.5</v>
      </c>
      <c r="F58" s="298" t="s">
        <v>164</v>
      </c>
    </row>
    <row r="59" spans="1:6" ht="33">
      <c r="A59" s="90">
        <v>4260</v>
      </c>
      <c r="B59" s="82" t="s">
        <v>370</v>
      </c>
      <c r="C59" s="282" t="s">
        <v>158</v>
      </c>
      <c r="D59" s="294">
        <f>SUM(D61:D68)</f>
        <v>13522.900000000001</v>
      </c>
      <c r="E59" s="243">
        <f>SUM(E61:E68)</f>
        <v>13522.900000000001</v>
      </c>
      <c r="F59" s="298" t="s">
        <v>164</v>
      </c>
    </row>
    <row r="60" spans="1:6" ht="12.75">
      <c r="A60" s="90"/>
      <c r="B60" s="126" t="s">
        <v>528</v>
      </c>
      <c r="C60" s="282"/>
      <c r="D60" s="294"/>
      <c r="E60" s="243"/>
      <c r="F60" s="298"/>
    </row>
    <row r="61" spans="1:6" ht="12.75">
      <c r="A61" s="90">
        <v>4261</v>
      </c>
      <c r="B61" s="81" t="s">
        <v>468</v>
      </c>
      <c r="C61" s="283" t="s">
        <v>132</v>
      </c>
      <c r="D61" s="277">
        <f aca="true" t="shared" si="2" ref="D61:D68">SUM(E61:F61)</f>
        <v>999</v>
      </c>
      <c r="E61" s="243">
        <v>999</v>
      </c>
      <c r="F61" s="298" t="s">
        <v>164</v>
      </c>
    </row>
    <row r="62" spans="1:6" ht="12.75">
      <c r="A62" s="90">
        <v>4262</v>
      </c>
      <c r="B62" s="81" t="s">
        <v>469</v>
      </c>
      <c r="C62" s="283" t="s">
        <v>133</v>
      </c>
      <c r="D62" s="277">
        <f t="shared" si="2"/>
        <v>0</v>
      </c>
      <c r="E62" s="243"/>
      <c r="F62" s="298" t="s">
        <v>164</v>
      </c>
    </row>
    <row r="63" spans="1:6" ht="24">
      <c r="A63" s="90">
        <v>4263</v>
      </c>
      <c r="B63" s="81" t="s">
        <v>49</v>
      </c>
      <c r="C63" s="283" t="s">
        <v>134</v>
      </c>
      <c r="D63" s="277">
        <f t="shared" si="2"/>
        <v>0</v>
      </c>
      <c r="E63" s="243"/>
      <c r="F63" s="298" t="s">
        <v>164</v>
      </c>
    </row>
    <row r="64" spans="1:6" ht="12.75">
      <c r="A64" s="90">
        <v>4264</v>
      </c>
      <c r="B64" s="81" t="s">
        <v>470</v>
      </c>
      <c r="C64" s="283" t="s">
        <v>135</v>
      </c>
      <c r="D64" s="277">
        <f t="shared" si="2"/>
        <v>4757.6</v>
      </c>
      <c r="E64" s="243">
        <v>4757.6</v>
      </c>
      <c r="F64" s="298" t="s">
        <v>164</v>
      </c>
    </row>
    <row r="65" spans="1:6" ht="24">
      <c r="A65" s="90">
        <v>4265</v>
      </c>
      <c r="B65" s="84" t="s">
        <v>471</v>
      </c>
      <c r="C65" s="283" t="s">
        <v>136</v>
      </c>
      <c r="D65" s="277">
        <f t="shared" si="2"/>
        <v>0</v>
      </c>
      <c r="E65" s="243"/>
      <c r="F65" s="298" t="s">
        <v>164</v>
      </c>
    </row>
    <row r="66" spans="1:6" ht="12.75">
      <c r="A66" s="90">
        <v>4266</v>
      </c>
      <c r="B66" s="81" t="s">
        <v>472</v>
      </c>
      <c r="C66" s="283" t="s">
        <v>137</v>
      </c>
      <c r="D66" s="277">
        <f t="shared" si="2"/>
        <v>0</v>
      </c>
      <c r="E66" s="243"/>
      <c r="F66" s="298" t="s">
        <v>164</v>
      </c>
    </row>
    <row r="67" spans="1:6" ht="12.75">
      <c r="A67" s="90">
        <v>4267</v>
      </c>
      <c r="B67" s="81" t="s">
        <v>473</v>
      </c>
      <c r="C67" s="283" t="s">
        <v>138</v>
      </c>
      <c r="D67" s="277">
        <f t="shared" si="2"/>
        <v>1500</v>
      </c>
      <c r="E67" s="243">
        <v>1500</v>
      </c>
      <c r="F67" s="298" t="s">
        <v>164</v>
      </c>
    </row>
    <row r="68" spans="1:6" ht="12.75">
      <c r="A68" s="90">
        <v>4268</v>
      </c>
      <c r="B68" s="81" t="s">
        <v>474</v>
      </c>
      <c r="C68" s="283" t="s">
        <v>139</v>
      </c>
      <c r="D68" s="277">
        <f t="shared" si="2"/>
        <v>6266.3</v>
      </c>
      <c r="E68" s="243">
        <v>6266.3</v>
      </c>
      <c r="F68" s="298" t="s">
        <v>164</v>
      </c>
    </row>
    <row r="69" spans="1:6" ht="11.25" customHeight="1">
      <c r="A69" s="90">
        <v>4300</v>
      </c>
      <c r="B69" s="82" t="s">
        <v>229</v>
      </c>
      <c r="C69" s="282" t="s">
        <v>158</v>
      </c>
      <c r="D69" s="294">
        <f>SUM(D71,D75,D79)</f>
        <v>0</v>
      </c>
      <c r="E69" s="243">
        <f>SUM(E71,E75,E79)</f>
        <v>0</v>
      </c>
      <c r="F69" s="298" t="s">
        <v>164</v>
      </c>
    </row>
    <row r="70" spans="1:6" ht="12.75">
      <c r="A70" s="90"/>
      <c r="B70" s="126" t="s">
        <v>530</v>
      </c>
      <c r="C70" s="280"/>
      <c r="D70" s="294"/>
      <c r="E70" s="243"/>
      <c r="F70" s="297"/>
    </row>
    <row r="71" spans="1:6" ht="12.75">
      <c r="A71" s="90">
        <v>4310</v>
      </c>
      <c r="B71" s="82" t="s">
        <v>230</v>
      </c>
      <c r="C71" s="282" t="s">
        <v>158</v>
      </c>
      <c r="D71" s="294">
        <f>SUM(D73:D74)</f>
        <v>0</v>
      </c>
      <c r="E71" s="243">
        <f>SUM(E73:E74)</f>
        <v>0</v>
      </c>
      <c r="F71" s="297" t="s">
        <v>165</v>
      </c>
    </row>
    <row r="72" spans="1:6" ht="12.75">
      <c r="A72" s="90"/>
      <c r="B72" s="126" t="s">
        <v>528</v>
      </c>
      <c r="C72" s="282"/>
      <c r="D72" s="294"/>
      <c r="E72" s="243"/>
      <c r="F72" s="298"/>
    </row>
    <row r="73" spans="1:6" ht="12.75">
      <c r="A73" s="90">
        <v>4311</v>
      </c>
      <c r="B73" s="81" t="s">
        <v>512</v>
      </c>
      <c r="C73" s="283" t="s">
        <v>140</v>
      </c>
      <c r="D73" s="277">
        <f>SUM(E73:F73)</f>
        <v>0</v>
      </c>
      <c r="E73" s="243"/>
      <c r="F73" s="298" t="s">
        <v>164</v>
      </c>
    </row>
    <row r="74" spans="1:6" ht="12.75">
      <c r="A74" s="90">
        <v>4312</v>
      </c>
      <c r="B74" s="81" t="s">
        <v>513</v>
      </c>
      <c r="C74" s="283" t="s">
        <v>141</v>
      </c>
      <c r="D74" s="277">
        <f>SUM(E74:F74)</f>
        <v>0</v>
      </c>
      <c r="E74" s="243"/>
      <c r="F74" s="298" t="s">
        <v>164</v>
      </c>
    </row>
    <row r="75" spans="1:6" ht="12.75">
      <c r="A75" s="90">
        <v>4320</v>
      </c>
      <c r="B75" s="82" t="s">
        <v>231</v>
      </c>
      <c r="C75" s="282" t="s">
        <v>158</v>
      </c>
      <c r="D75" s="294">
        <f>SUM(D77:D78)</f>
        <v>0</v>
      </c>
      <c r="E75" s="243">
        <f>SUM(E77:E78)</f>
        <v>0</v>
      </c>
      <c r="F75" s="297" t="s">
        <v>165</v>
      </c>
    </row>
    <row r="76" spans="1:6" ht="12.75">
      <c r="A76" s="90"/>
      <c r="B76" s="126" t="s">
        <v>528</v>
      </c>
      <c r="C76" s="282"/>
      <c r="D76" s="294"/>
      <c r="E76" s="243"/>
      <c r="F76" s="298"/>
    </row>
    <row r="77" spans="1:6" ht="15.75" customHeight="1">
      <c r="A77" s="90">
        <v>4321</v>
      </c>
      <c r="B77" s="81" t="s">
        <v>514</v>
      </c>
      <c r="C77" s="283" t="s">
        <v>142</v>
      </c>
      <c r="D77" s="277">
        <f>SUM(E77:F77)</f>
        <v>0</v>
      </c>
      <c r="E77" s="243"/>
      <c r="F77" s="298" t="s">
        <v>164</v>
      </c>
    </row>
    <row r="78" spans="1:6" ht="12.75">
      <c r="A78" s="90">
        <v>4322</v>
      </c>
      <c r="B78" s="81" t="s">
        <v>515</v>
      </c>
      <c r="C78" s="283" t="s">
        <v>143</v>
      </c>
      <c r="D78" s="277">
        <f>SUM(E78:F78)</f>
        <v>0</v>
      </c>
      <c r="E78" s="243"/>
      <c r="F78" s="298" t="s">
        <v>164</v>
      </c>
    </row>
    <row r="79" spans="1:6" ht="22.5">
      <c r="A79" s="90">
        <v>4330</v>
      </c>
      <c r="B79" s="82" t="s">
        <v>232</v>
      </c>
      <c r="C79" s="282" t="s">
        <v>158</v>
      </c>
      <c r="D79" s="294">
        <f>SUM(D81:D83)</f>
        <v>0</v>
      </c>
      <c r="E79" s="243">
        <f>SUM(E81:E83)</f>
        <v>0</v>
      </c>
      <c r="F79" s="298" t="s">
        <v>164</v>
      </c>
    </row>
    <row r="80" spans="1:6" ht="12.75">
      <c r="A80" s="90"/>
      <c r="B80" s="126" t="s">
        <v>528</v>
      </c>
      <c r="C80" s="282"/>
      <c r="D80" s="294"/>
      <c r="E80" s="243"/>
      <c r="F80" s="298"/>
    </row>
    <row r="81" spans="1:6" ht="24">
      <c r="A81" s="90">
        <v>4331</v>
      </c>
      <c r="B81" s="81" t="s">
        <v>516</v>
      </c>
      <c r="C81" s="283" t="s">
        <v>144</v>
      </c>
      <c r="D81" s="277">
        <f>SUM(E81:F81)</f>
        <v>0</v>
      </c>
      <c r="E81" s="243"/>
      <c r="F81" s="298" t="s">
        <v>164</v>
      </c>
    </row>
    <row r="82" spans="1:6" ht="12.75">
      <c r="A82" s="90">
        <v>4332</v>
      </c>
      <c r="B82" s="81" t="s">
        <v>517</v>
      </c>
      <c r="C82" s="283" t="s">
        <v>145</v>
      </c>
      <c r="D82" s="277">
        <f>SUM(E82:F82)</f>
        <v>0</v>
      </c>
      <c r="E82" s="243"/>
      <c r="F82" s="298" t="s">
        <v>164</v>
      </c>
    </row>
    <row r="83" spans="1:6" ht="12.75">
      <c r="A83" s="90">
        <v>4333</v>
      </c>
      <c r="B83" s="81" t="s">
        <v>518</v>
      </c>
      <c r="C83" s="283" t="s">
        <v>146</v>
      </c>
      <c r="D83" s="277">
        <f>SUM(E83:F83)</f>
        <v>0</v>
      </c>
      <c r="E83" s="243"/>
      <c r="F83" s="298" t="s">
        <v>164</v>
      </c>
    </row>
    <row r="84" spans="1:6" ht="12.75">
      <c r="A84" s="90">
        <v>4400</v>
      </c>
      <c r="B84" s="81" t="s">
        <v>233</v>
      </c>
      <c r="C84" s="282" t="s">
        <v>158</v>
      </c>
      <c r="D84" s="294">
        <f>SUM(D86,D90)</f>
        <v>0</v>
      </c>
      <c r="E84" s="243">
        <f>SUM(E86,E90)</f>
        <v>0</v>
      </c>
      <c r="F84" s="298" t="s">
        <v>164</v>
      </c>
    </row>
    <row r="85" spans="1:6" ht="12.75">
      <c r="A85" s="90"/>
      <c r="B85" s="126" t="s">
        <v>530</v>
      </c>
      <c r="C85" s="280"/>
      <c r="D85" s="294"/>
      <c r="E85" s="243"/>
      <c r="F85" s="297"/>
    </row>
    <row r="86" spans="1:6" ht="24">
      <c r="A86" s="90">
        <v>4410</v>
      </c>
      <c r="B86" s="82" t="s">
        <v>234</v>
      </c>
      <c r="C86" s="282" t="s">
        <v>158</v>
      </c>
      <c r="D86" s="294">
        <f>SUM(D88:D89)</f>
        <v>0</v>
      </c>
      <c r="E86" s="243">
        <f>SUM(E88:E89)</f>
        <v>0</v>
      </c>
      <c r="F86" s="297" t="s">
        <v>165</v>
      </c>
    </row>
    <row r="87" spans="1:6" ht="12.75">
      <c r="A87" s="90"/>
      <c r="B87" s="126" t="s">
        <v>528</v>
      </c>
      <c r="C87" s="282"/>
      <c r="D87" s="294"/>
      <c r="E87" s="243"/>
      <c r="F87" s="298"/>
    </row>
    <row r="88" spans="1:6" ht="24">
      <c r="A88" s="90">
        <v>4411</v>
      </c>
      <c r="B88" s="81" t="s">
        <v>520</v>
      </c>
      <c r="C88" s="283" t="s">
        <v>147</v>
      </c>
      <c r="D88" s="277">
        <f>SUM(E88:F88)</f>
        <v>0</v>
      </c>
      <c r="E88" s="243"/>
      <c r="F88" s="298" t="s">
        <v>164</v>
      </c>
    </row>
    <row r="89" spans="1:6" ht="24">
      <c r="A89" s="90">
        <v>4412</v>
      </c>
      <c r="B89" s="81" t="s">
        <v>523</v>
      </c>
      <c r="C89" s="283" t="s">
        <v>148</v>
      </c>
      <c r="D89" s="277">
        <f>SUM(E89:F89)</f>
        <v>0</v>
      </c>
      <c r="E89" s="243"/>
      <c r="F89" s="298" t="s">
        <v>164</v>
      </c>
    </row>
    <row r="90" spans="1:6" ht="24">
      <c r="A90" s="90">
        <v>4420</v>
      </c>
      <c r="B90" s="82" t="s">
        <v>235</v>
      </c>
      <c r="C90" s="282" t="s">
        <v>158</v>
      </c>
      <c r="D90" s="294">
        <f>SUM(D92:D93)</f>
        <v>0</v>
      </c>
      <c r="E90" s="243">
        <f>SUM(E92:E93)</f>
        <v>0</v>
      </c>
      <c r="F90" s="297" t="s">
        <v>165</v>
      </c>
    </row>
    <row r="91" spans="1:6" ht="12.75">
      <c r="A91" s="90"/>
      <c r="B91" s="126" t="s">
        <v>528</v>
      </c>
      <c r="C91" s="282"/>
      <c r="D91" s="294"/>
      <c r="E91" s="243"/>
      <c r="F91" s="298"/>
    </row>
    <row r="92" spans="1:6" ht="24">
      <c r="A92" s="90">
        <v>4421</v>
      </c>
      <c r="B92" s="81" t="s">
        <v>484</v>
      </c>
      <c r="C92" s="283" t="s">
        <v>149</v>
      </c>
      <c r="D92" s="277">
        <f>SUM(E92:F92)</f>
        <v>0</v>
      </c>
      <c r="E92" s="243"/>
      <c r="F92" s="298" t="s">
        <v>164</v>
      </c>
    </row>
    <row r="93" spans="1:6" ht="24">
      <c r="A93" s="90">
        <v>4422</v>
      </c>
      <c r="B93" s="81" t="s">
        <v>609</v>
      </c>
      <c r="C93" s="283" t="s">
        <v>150</v>
      </c>
      <c r="D93" s="277">
        <f>SUM(E93:F93)</f>
        <v>0</v>
      </c>
      <c r="E93" s="243"/>
      <c r="F93" s="298" t="s">
        <v>164</v>
      </c>
    </row>
    <row r="94" spans="1:6" ht="22.5">
      <c r="A94" s="90">
        <v>4500</v>
      </c>
      <c r="B94" s="84" t="s">
        <v>236</v>
      </c>
      <c r="C94" s="282" t="s">
        <v>158</v>
      </c>
      <c r="D94" s="294">
        <f>SUM(D96,D100,D104,D116)</f>
        <v>380770.6</v>
      </c>
      <c r="E94" s="243">
        <f>SUM(E96,E100,E104,E116)</f>
        <v>380770.6</v>
      </c>
      <c r="F94" s="298" t="s">
        <v>164</v>
      </c>
    </row>
    <row r="95" spans="1:6" ht="12.75">
      <c r="A95" s="90"/>
      <c r="B95" s="126" t="s">
        <v>530</v>
      </c>
      <c r="C95" s="280"/>
      <c r="D95" s="294"/>
      <c r="E95" s="243"/>
      <c r="F95" s="297"/>
    </row>
    <row r="96" spans="1:6" ht="24">
      <c r="A96" s="90">
        <v>4510</v>
      </c>
      <c r="B96" s="85" t="s">
        <v>237</v>
      </c>
      <c r="C96" s="282" t="s">
        <v>158</v>
      </c>
      <c r="D96" s="294">
        <f>SUM(D98:D99)</f>
        <v>0</v>
      </c>
      <c r="E96" s="243">
        <f>SUM(E98:E99)</f>
        <v>0</v>
      </c>
      <c r="F96" s="297" t="s">
        <v>165</v>
      </c>
    </row>
    <row r="97" spans="1:6" ht="12.75">
      <c r="A97" s="90"/>
      <c r="B97" s="126" t="s">
        <v>528</v>
      </c>
      <c r="C97" s="282"/>
      <c r="D97" s="294"/>
      <c r="E97" s="243"/>
      <c r="F97" s="298"/>
    </row>
    <row r="98" spans="1:6" ht="24">
      <c r="A98" s="90">
        <v>4511</v>
      </c>
      <c r="B98" s="86" t="s">
        <v>238</v>
      </c>
      <c r="C98" s="283" t="s">
        <v>151</v>
      </c>
      <c r="D98" s="277">
        <f>SUM(E98:F98)</f>
        <v>0</v>
      </c>
      <c r="E98" s="306"/>
      <c r="F98" s="298" t="s">
        <v>164</v>
      </c>
    </row>
    <row r="99" spans="1:6" ht="24">
      <c r="A99" s="90">
        <v>4512</v>
      </c>
      <c r="B99" s="81" t="s">
        <v>610</v>
      </c>
      <c r="C99" s="283" t="s">
        <v>152</v>
      </c>
      <c r="D99" s="277">
        <f>SUM(E99:F99)</f>
        <v>0</v>
      </c>
      <c r="E99" s="307"/>
      <c r="F99" s="298" t="s">
        <v>164</v>
      </c>
    </row>
    <row r="100" spans="1:6" ht="24">
      <c r="A100" s="90">
        <v>4520</v>
      </c>
      <c r="B100" s="85" t="s">
        <v>239</v>
      </c>
      <c r="C100" s="282" t="s">
        <v>158</v>
      </c>
      <c r="D100" s="294">
        <f>SUM(D102:D103)</f>
        <v>0</v>
      </c>
      <c r="E100" s="243">
        <f>SUM(E102:E103)</f>
        <v>0</v>
      </c>
      <c r="F100" s="297" t="s">
        <v>165</v>
      </c>
    </row>
    <row r="101" spans="1:6" ht="12.75">
      <c r="A101" s="90"/>
      <c r="B101" s="126" t="s">
        <v>528</v>
      </c>
      <c r="C101" s="282"/>
      <c r="D101" s="294"/>
      <c r="E101" s="243"/>
      <c r="F101" s="298"/>
    </row>
    <row r="102" spans="1:6" ht="30" customHeight="1">
      <c r="A102" s="90">
        <v>4521</v>
      </c>
      <c r="B102" s="81" t="s">
        <v>571</v>
      </c>
      <c r="C102" s="283" t="s">
        <v>153</v>
      </c>
      <c r="D102" s="277">
        <f>SUM(E102:F102)</f>
        <v>0</v>
      </c>
      <c r="E102" s="243"/>
      <c r="F102" s="298" t="s">
        <v>164</v>
      </c>
    </row>
    <row r="103" spans="1:6" ht="24">
      <c r="A103" s="90">
        <v>4522</v>
      </c>
      <c r="B103" s="81" t="s">
        <v>583</v>
      </c>
      <c r="C103" s="283" t="s">
        <v>154</v>
      </c>
      <c r="D103" s="277">
        <f>SUM(E103:F103)</f>
        <v>0</v>
      </c>
      <c r="E103" s="308"/>
      <c r="F103" s="298" t="s">
        <v>164</v>
      </c>
    </row>
    <row r="104" spans="1:6" ht="34.5" customHeight="1">
      <c r="A104" s="90">
        <v>4530</v>
      </c>
      <c r="B104" s="85" t="s">
        <v>240</v>
      </c>
      <c r="C104" s="282" t="s">
        <v>158</v>
      </c>
      <c r="D104" s="294">
        <f>SUM(D106:D108)</f>
        <v>330266.6</v>
      </c>
      <c r="E104" s="243">
        <f>SUM(E106:E108)</f>
        <v>330266.6</v>
      </c>
      <c r="F104" s="298" t="s">
        <v>164</v>
      </c>
    </row>
    <row r="105" spans="1:6" ht="12.75">
      <c r="A105" s="90"/>
      <c r="B105" s="126" t="s">
        <v>528</v>
      </c>
      <c r="C105" s="282"/>
      <c r="D105" s="294"/>
      <c r="E105" s="243"/>
      <c r="F105" s="298" t="s">
        <v>164</v>
      </c>
    </row>
    <row r="106" spans="1:6" ht="38.25" customHeight="1">
      <c r="A106" s="90">
        <v>4531</v>
      </c>
      <c r="B106" s="83" t="s">
        <v>572</v>
      </c>
      <c r="C106" s="283" t="s">
        <v>56</v>
      </c>
      <c r="D106" s="277">
        <f>SUM(E106:F106)</f>
        <v>330166.6</v>
      </c>
      <c r="E106" s="243">
        <v>330166.6</v>
      </c>
      <c r="F106" s="298" t="s">
        <v>164</v>
      </c>
    </row>
    <row r="107" spans="1:6" ht="38.25" customHeight="1">
      <c r="A107" s="90">
        <v>4532</v>
      </c>
      <c r="B107" s="83" t="s">
        <v>573</v>
      </c>
      <c r="C107" s="283" t="s">
        <v>57</v>
      </c>
      <c r="D107" s="277">
        <f>SUM(E107:F107)</f>
        <v>0</v>
      </c>
      <c r="E107" s="243"/>
      <c r="F107" s="298" t="s">
        <v>164</v>
      </c>
    </row>
    <row r="108" spans="1:6" ht="24">
      <c r="A108" s="90">
        <v>4533</v>
      </c>
      <c r="B108" s="83" t="s">
        <v>371</v>
      </c>
      <c r="C108" s="283" t="s">
        <v>58</v>
      </c>
      <c r="D108" s="294">
        <f>E108</f>
        <v>100</v>
      </c>
      <c r="E108" s="243">
        <f>SUM(E115)</f>
        <v>100</v>
      </c>
      <c r="F108" s="298" t="s">
        <v>164</v>
      </c>
    </row>
    <row r="109" spans="1:6" ht="12.75">
      <c r="A109" s="90"/>
      <c r="B109" s="129" t="s">
        <v>530</v>
      </c>
      <c r="C109" s="283"/>
      <c r="D109" s="294"/>
      <c r="E109" s="243"/>
      <c r="F109" s="298" t="s">
        <v>164</v>
      </c>
    </row>
    <row r="110" spans="1:6" ht="24">
      <c r="A110" s="90">
        <v>4534</v>
      </c>
      <c r="B110" s="129" t="s">
        <v>372</v>
      </c>
      <c r="C110" s="283"/>
      <c r="D110" s="294">
        <f>SUM(D112:D113)</f>
        <v>0</v>
      </c>
      <c r="E110" s="243">
        <f>SUM(E112:E113)</f>
        <v>0</v>
      </c>
      <c r="F110" s="298" t="s">
        <v>164</v>
      </c>
    </row>
    <row r="111" spans="1:6" ht="12.75">
      <c r="A111" s="90"/>
      <c r="B111" s="129" t="s">
        <v>543</v>
      </c>
      <c r="C111" s="283"/>
      <c r="D111" s="294"/>
      <c r="E111" s="243"/>
      <c r="F111" s="298" t="s">
        <v>164</v>
      </c>
    </row>
    <row r="112" spans="1:6" ht="21.75" customHeight="1">
      <c r="A112" s="130">
        <v>4535</v>
      </c>
      <c r="B112" s="131" t="s">
        <v>542</v>
      </c>
      <c r="C112" s="283"/>
      <c r="D112" s="277">
        <f>SUM(E112:F112)</f>
        <v>0</v>
      </c>
      <c r="E112" s="243"/>
      <c r="F112" s="298" t="s">
        <v>164</v>
      </c>
    </row>
    <row r="113" spans="1:6" ht="12.75">
      <c r="A113" s="90">
        <v>4536</v>
      </c>
      <c r="B113" s="129" t="s">
        <v>544</v>
      </c>
      <c r="C113" s="283"/>
      <c r="D113" s="277">
        <f>SUM(E113:F113)</f>
        <v>0</v>
      </c>
      <c r="E113" s="243"/>
      <c r="F113" s="298" t="s">
        <v>164</v>
      </c>
    </row>
    <row r="114" spans="1:6" ht="12.75">
      <c r="A114" s="90">
        <v>4537</v>
      </c>
      <c r="B114" s="129" t="s">
        <v>545</v>
      </c>
      <c r="C114" s="283"/>
      <c r="D114" s="277">
        <f>SUM(E114:F114)</f>
        <v>0</v>
      </c>
      <c r="E114" s="243"/>
      <c r="F114" s="298" t="s">
        <v>164</v>
      </c>
    </row>
    <row r="115" spans="1:6" ht="12.75">
      <c r="A115" s="90">
        <v>4538</v>
      </c>
      <c r="B115" s="129" t="s">
        <v>547</v>
      </c>
      <c r="C115" s="283"/>
      <c r="D115" s="277">
        <f>SUM(E115:F115)</f>
        <v>100</v>
      </c>
      <c r="E115" s="243">
        <v>100</v>
      </c>
      <c r="F115" s="298" t="s">
        <v>164</v>
      </c>
    </row>
    <row r="116" spans="1:6" ht="24">
      <c r="A116" s="90">
        <v>4540</v>
      </c>
      <c r="B116" s="85" t="s">
        <v>241</v>
      </c>
      <c r="C116" s="282" t="s">
        <v>158</v>
      </c>
      <c r="D116" s="294">
        <f>SUM(D118:D120)</f>
        <v>50504</v>
      </c>
      <c r="E116" s="294">
        <f>SUM(E118:E120)</f>
        <v>50504</v>
      </c>
      <c r="F116" s="298" t="s">
        <v>164</v>
      </c>
    </row>
    <row r="117" spans="1:6" ht="12.75">
      <c r="A117" s="90"/>
      <c r="B117" s="126" t="s">
        <v>528</v>
      </c>
      <c r="C117" s="282"/>
      <c r="D117" s="294"/>
      <c r="E117" s="144"/>
      <c r="F117" s="298"/>
    </row>
    <row r="118" spans="1:6" ht="38.25" customHeight="1">
      <c r="A118" s="90">
        <v>4541</v>
      </c>
      <c r="B118" s="83" t="s">
        <v>59</v>
      </c>
      <c r="C118" s="283" t="s">
        <v>61</v>
      </c>
      <c r="D118" s="277">
        <f>SUM(E118:F118)</f>
        <v>0</v>
      </c>
      <c r="E118" s="258"/>
      <c r="F118" s="298" t="s">
        <v>164</v>
      </c>
    </row>
    <row r="119" spans="1:6" ht="38.25" customHeight="1">
      <c r="A119" s="90">
        <v>4542</v>
      </c>
      <c r="B119" s="83" t="s">
        <v>60</v>
      </c>
      <c r="C119" s="283" t="s">
        <v>62</v>
      </c>
      <c r="D119" s="277">
        <f>SUM(E119:F119)</f>
        <v>0</v>
      </c>
      <c r="E119" s="258"/>
      <c r="F119" s="298" t="s">
        <v>164</v>
      </c>
    </row>
    <row r="120" spans="1:6" ht="24">
      <c r="A120" s="90">
        <v>4543</v>
      </c>
      <c r="B120" s="83" t="s">
        <v>373</v>
      </c>
      <c r="C120" s="283" t="s">
        <v>63</v>
      </c>
      <c r="D120" s="294">
        <f>SUM(D122,D126,D127)</f>
        <v>50504</v>
      </c>
      <c r="E120" s="294">
        <f>SUM(E122,E126,E127)</f>
        <v>50504</v>
      </c>
      <c r="F120" s="298" t="s">
        <v>164</v>
      </c>
    </row>
    <row r="121" spans="1:6" ht="12.75">
      <c r="A121" s="90"/>
      <c r="B121" s="129" t="s">
        <v>530</v>
      </c>
      <c r="C121" s="283"/>
      <c r="D121" s="294"/>
      <c r="E121" s="144"/>
      <c r="F121" s="298"/>
    </row>
    <row r="122" spans="1:6" ht="24">
      <c r="A122" s="90">
        <v>4544</v>
      </c>
      <c r="B122" s="129" t="s">
        <v>374</v>
      </c>
      <c r="C122" s="283"/>
      <c r="D122" s="294">
        <f>SUM(D124:D125)</f>
        <v>0</v>
      </c>
      <c r="E122" s="258"/>
      <c r="F122" s="298" t="s">
        <v>164</v>
      </c>
    </row>
    <row r="123" spans="1:6" ht="12.75">
      <c r="A123" s="90"/>
      <c r="B123" s="129" t="s">
        <v>543</v>
      </c>
      <c r="C123" s="283"/>
      <c r="D123" s="294"/>
      <c r="E123" s="258"/>
      <c r="F123" s="298" t="s">
        <v>164</v>
      </c>
    </row>
    <row r="124" spans="1:6" ht="24" customHeight="1">
      <c r="A124" s="130">
        <v>4545</v>
      </c>
      <c r="B124" s="131" t="s">
        <v>542</v>
      </c>
      <c r="C124" s="283"/>
      <c r="D124" s="277">
        <f>SUM(E124:F124)</f>
        <v>0</v>
      </c>
      <c r="E124" s="258"/>
      <c r="F124" s="298" t="s">
        <v>164</v>
      </c>
    </row>
    <row r="125" spans="1:6" ht="12.75">
      <c r="A125" s="90">
        <v>4546</v>
      </c>
      <c r="B125" s="129" t="s">
        <v>546</v>
      </c>
      <c r="C125" s="283"/>
      <c r="D125" s="277">
        <f>SUM(E125:F125)</f>
        <v>0</v>
      </c>
      <c r="E125" s="258"/>
      <c r="F125" s="298" t="s">
        <v>164</v>
      </c>
    </row>
    <row r="126" spans="1:6" ht="12.75">
      <c r="A126" s="90">
        <v>4547</v>
      </c>
      <c r="B126" s="129" t="s">
        <v>545</v>
      </c>
      <c r="C126" s="283"/>
      <c r="D126" s="277">
        <f>SUM(E126:F126)</f>
        <v>0</v>
      </c>
      <c r="E126" s="258"/>
      <c r="F126" s="298" t="s">
        <v>164</v>
      </c>
    </row>
    <row r="127" spans="1:6" ht="12.75">
      <c r="A127" s="90">
        <v>4548</v>
      </c>
      <c r="B127" s="129" t="s">
        <v>547</v>
      </c>
      <c r="C127" s="283"/>
      <c r="D127" s="277">
        <f>SUM(E127:F127)</f>
        <v>50504</v>
      </c>
      <c r="E127" s="358">
        <v>50504</v>
      </c>
      <c r="F127" s="298" t="s">
        <v>164</v>
      </c>
    </row>
    <row r="128" spans="1:6" ht="32.25" customHeight="1">
      <c r="A128" s="90">
        <v>4600</v>
      </c>
      <c r="B128" s="85" t="s">
        <v>242</v>
      </c>
      <c r="C128" s="282" t="s">
        <v>158</v>
      </c>
      <c r="D128" s="294">
        <f>SUM(D130,D134,D140)</f>
        <v>4700</v>
      </c>
      <c r="E128" s="243">
        <f>SUM(E130,E134,E140)</f>
        <v>4700</v>
      </c>
      <c r="F128" s="298" t="s">
        <v>164</v>
      </c>
    </row>
    <row r="129" spans="1:6" ht="12.75">
      <c r="A129" s="90"/>
      <c r="B129" s="126" t="s">
        <v>530</v>
      </c>
      <c r="C129" s="280"/>
      <c r="D129" s="294"/>
      <c r="E129" s="243"/>
      <c r="F129" s="297"/>
    </row>
    <row r="130" spans="1:6" s="62" customFormat="1" ht="12.75">
      <c r="A130" s="90">
        <v>4610</v>
      </c>
      <c r="B130" s="132" t="s">
        <v>587</v>
      </c>
      <c r="C130" s="280"/>
      <c r="D130" s="294">
        <f>SUM(D132:D133)</f>
        <v>0</v>
      </c>
      <c r="E130" s="243">
        <f>SUM(E132:E133)</f>
        <v>0</v>
      </c>
      <c r="F130" s="299" t="s">
        <v>165</v>
      </c>
    </row>
    <row r="131" spans="1:6" ht="12.75">
      <c r="A131" s="90"/>
      <c r="B131" s="126" t="s">
        <v>530</v>
      </c>
      <c r="C131" s="280"/>
      <c r="D131" s="294"/>
      <c r="E131" s="243"/>
      <c r="F131" s="298"/>
    </row>
    <row r="132" spans="1:6" ht="25.5">
      <c r="A132" s="90">
        <v>4610</v>
      </c>
      <c r="B132" s="59" t="s">
        <v>398</v>
      </c>
      <c r="C132" s="280" t="s">
        <v>397</v>
      </c>
      <c r="D132" s="277">
        <f>SUM(E132:F132)</f>
        <v>0</v>
      </c>
      <c r="E132" s="243"/>
      <c r="F132" s="298" t="s">
        <v>164</v>
      </c>
    </row>
    <row r="133" spans="1:6" ht="25.5">
      <c r="A133" s="90">
        <v>4620</v>
      </c>
      <c r="B133" s="59" t="s">
        <v>589</v>
      </c>
      <c r="C133" s="280" t="s">
        <v>588</v>
      </c>
      <c r="D133" s="277">
        <f>SUM(E133:F133)</f>
        <v>0</v>
      </c>
      <c r="E133" s="243"/>
      <c r="F133" s="298" t="s">
        <v>164</v>
      </c>
    </row>
    <row r="134" spans="1:6" ht="34.5">
      <c r="A134" s="90">
        <v>4630</v>
      </c>
      <c r="B134" s="82" t="s">
        <v>243</v>
      </c>
      <c r="C134" s="282" t="s">
        <v>158</v>
      </c>
      <c r="D134" s="294">
        <f>SUM(D136:D139)</f>
        <v>4700</v>
      </c>
      <c r="E134" s="243">
        <f>SUM(E136:E139)</f>
        <v>4700</v>
      </c>
      <c r="F134" s="298" t="s">
        <v>164</v>
      </c>
    </row>
    <row r="135" spans="1:6" ht="12.75">
      <c r="A135" s="90"/>
      <c r="B135" s="126" t="s">
        <v>528</v>
      </c>
      <c r="C135" s="282"/>
      <c r="D135" s="294"/>
      <c r="E135" s="243"/>
      <c r="F135" s="298"/>
    </row>
    <row r="136" spans="1:6" ht="12.75">
      <c r="A136" s="90">
        <v>4631</v>
      </c>
      <c r="B136" s="81" t="s">
        <v>67</v>
      </c>
      <c r="C136" s="283" t="s">
        <v>64</v>
      </c>
      <c r="D136" s="277">
        <f>SUM(E136:F136)</f>
        <v>2000</v>
      </c>
      <c r="E136" s="243">
        <v>2000</v>
      </c>
      <c r="F136" s="298" t="s">
        <v>164</v>
      </c>
    </row>
    <row r="137" spans="1:6" ht="25.5" customHeight="1">
      <c r="A137" s="90">
        <v>4632</v>
      </c>
      <c r="B137" s="81" t="s">
        <v>68</v>
      </c>
      <c r="C137" s="283" t="s">
        <v>65</v>
      </c>
      <c r="D137" s="277">
        <f>SUM(E137:F137)</f>
        <v>0</v>
      </c>
      <c r="E137" s="243"/>
      <c r="F137" s="298" t="s">
        <v>164</v>
      </c>
    </row>
    <row r="138" spans="1:6" ht="17.25" customHeight="1">
      <c r="A138" s="90">
        <v>4633</v>
      </c>
      <c r="B138" s="81" t="s">
        <v>69</v>
      </c>
      <c r="C138" s="283" t="s">
        <v>66</v>
      </c>
      <c r="D138" s="277">
        <f>SUM(E138:F138)</f>
        <v>0</v>
      </c>
      <c r="E138" s="243"/>
      <c r="F138" s="298" t="s">
        <v>164</v>
      </c>
    </row>
    <row r="139" spans="1:6" ht="14.25" customHeight="1">
      <c r="A139" s="90">
        <v>4634</v>
      </c>
      <c r="B139" s="81" t="s">
        <v>70</v>
      </c>
      <c r="C139" s="283" t="s">
        <v>502</v>
      </c>
      <c r="D139" s="277">
        <f>SUM(E139:F139)</f>
        <v>2700</v>
      </c>
      <c r="E139" s="243">
        <v>2700</v>
      </c>
      <c r="F139" s="298" t="s">
        <v>164</v>
      </c>
    </row>
    <row r="140" spans="1:6" ht="12.75">
      <c r="A140" s="90">
        <v>4640</v>
      </c>
      <c r="B140" s="82" t="s">
        <v>244</v>
      </c>
      <c r="C140" s="282" t="s">
        <v>158</v>
      </c>
      <c r="D140" s="294">
        <f>SUM(D142)</f>
        <v>0</v>
      </c>
      <c r="E140" s="243">
        <f>SUM(E142)</f>
        <v>0</v>
      </c>
      <c r="F140" s="298" t="s">
        <v>164</v>
      </c>
    </row>
    <row r="141" spans="1:6" ht="12.75">
      <c r="A141" s="90"/>
      <c r="B141" s="126" t="s">
        <v>528</v>
      </c>
      <c r="C141" s="282"/>
      <c r="D141" s="294"/>
      <c r="E141" s="243"/>
      <c r="F141" s="298"/>
    </row>
    <row r="142" spans="1:6" ht="12.75">
      <c r="A142" s="90">
        <v>4641</v>
      </c>
      <c r="B142" s="81" t="s">
        <v>71</v>
      </c>
      <c r="C142" s="283" t="s">
        <v>72</v>
      </c>
      <c r="D142" s="277">
        <f>SUM(E142:F142)</f>
        <v>0</v>
      </c>
      <c r="E142" s="243"/>
      <c r="F142" s="298" t="s">
        <v>165</v>
      </c>
    </row>
    <row r="143" spans="1:6" ht="38.25" customHeight="1">
      <c r="A143" s="90">
        <v>4700</v>
      </c>
      <c r="B143" s="82" t="s">
        <v>375</v>
      </c>
      <c r="C143" s="282" t="s">
        <v>158</v>
      </c>
      <c r="D143" s="294">
        <f>SUM(D145,D149,D155,D158,D162,D165,D168)</f>
        <v>45220.5</v>
      </c>
      <c r="E143" s="243">
        <f>SUM(E145,E149,E155,E158,E162,E165,E168)</f>
        <v>118320.5</v>
      </c>
      <c r="F143" s="297">
        <f>SUM(F145,F149,F155,F158,F162,F165,F168)</f>
        <v>0</v>
      </c>
    </row>
    <row r="144" spans="1:6" ht="12.75">
      <c r="A144" s="90"/>
      <c r="B144" s="126" t="s">
        <v>530</v>
      </c>
      <c r="C144" s="280"/>
      <c r="D144" s="294"/>
      <c r="E144" s="243"/>
      <c r="F144" s="297"/>
    </row>
    <row r="145" spans="1:6" ht="40.5" customHeight="1">
      <c r="A145" s="90">
        <v>4710</v>
      </c>
      <c r="B145" s="82" t="s">
        <v>376</v>
      </c>
      <c r="C145" s="282" t="s">
        <v>158</v>
      </c>
      <c r="D145" s="294">
        <f>SUM(D147:D148)</f>
        <v>176</v>
      </c>
      <c r="E145" s="243">
        <f>SUM(E147:E148)</f>
        <v>176</v>
      </c>
      <c r="F145" s="298" t="s">
        <v>164</v>
      </c>
    </row>
    <row r="146" spans="1:6" ht="12.75">
      <c r="A146" s="90"/>
      <c r="B146" s="126" t="s">
        <v>528</v>
      </c>
      <c r="C146" s="282"/>
      <c r="D146" s="294"/>
      <c r="E146" s="243"/>
      <c r="F146" s="298"/>
    </row>
    <row r="147" spans="1:6" ht="51" customHeight="1">
      <c r="A147" s="90">
        <v>4711</v>
      </c>
      <c r="B147" s="81" t="s">
        <v>399</v>
      </c>
      <c r="C147" s="283" t="s">
        <v>73</v>
      </c>
      <c r="D147" s="277">
        <f>SUM(E147:F147)</f>
        <v>0</v>
      </c>
      <c r="E147" s="243"/>
      <c r="F147" s="298" t="s">
        <v>164</v>
      </c>
    </row>
    <row r="148" spans="1:6" ht="29.25" customHeight="1">
      <c r="A148" s="90">
        <v>4712</v>
      </c>
      <c r="B148" s="81" t="s">
        <v>82</v>
      </c>
      <c r="C148" s="283" t="s">
        <v>74</v>
      </c>
      <c r="D148" s="277">
        <f>SUM(E148:F148)</f>
        <v>176</v>
      </c>
      <c r="E148" s="243">
        <v>176</v>
      </c>
      <c r="F148" s="298" t="s">
        <v>164</v>
      </c>
    </row>
    <row r="149" spans="1:6" ht="50.25" customHeight="1">
      <c r="A149" s="90">
        <v>4720</v>
      </c>
      <c r="B149" s="82" t="s">
        <v>245</v>
      </c>
      <c r="C149" s="282" t="s">
        <v>158</v>
      </c>
      <c r="D149" s="294">
        <f>SUM(D151:D154)</f>
        <v>1450</v>
      </c>
      <c r="E149" s="243">
        <f>SUM(E151:E154)</f>
        <v>1450</v>
      </c>
      <c r="F149" s="298" t="s">
        <v>164</v>
      </c>
    </row>
    <row r="150" spans="1:6" ht="12.75">
      <c r="A150" s="90"/>
      <c r="B150" s="126" t="s">
        <v>528</v>
      </c>
      <c r="C150" s="282"/>
      <c r="D150" s="294"/>
      <c r="E150" s="243"/>
      <c r="F150" s="298"/>
    </row>
    <row r="151" spans="1:6" ht="15.75" customHeight="1">
      <c r="A151" s="90">
        <v>4721</v>
      </c>
      <c r="B151" s="81" t="s">
        <v>611</v>
      </c>
      <c r="C151" s="283" t="s">
        <v>83</v>
      </c>
      <c r="D151" s="277">
        <f>SUM(E151:F151)</f>
        <v>0</v>
      </c>
      <c r="E151" s="243"/>
      <c r="F151" s="298" t="s">
        <v>164</v>
      </c>
    </row>
    <row r="152" spans="1:6" ht="12.75">
      <c r="A152" s="90">
        <v>4722</v>
      </c>
      <c r="B152" s="81" t="s">
        <v>612</v>
      </c>
      <c r="C152" s="285">
        <v>4822</v>
      </c>
      <c r="D152" s="277">
        <f>SUM(E152:F152)</f>
        <v>300</v>
      </c>
      <c r="E152" s="243">
        <v>300</v>
      </c>
      <c r="F152" s="298" t="s">
        <v>164</v>
      </c>
    </row>
    <row r="153" spans="1:6" ht="12.75">
      <c r="A153" s="90">
        <v>4723</v>
      </c>
      <c r="B153" s="81" t="s">
        <v>86</v>
      </c>
      <c r="C153" s="283" t="s">
        <v>84</v>
      </c>
      <c r="D153" s="277">
        <f>SUM(E153:F153)</f>
        <v>1150</v>
      </c>
      <c r="E153" s="243">
        <v>1150</v>
      </c>
      <c r="F153" s="298" t="s">
        <v>164</v>
      </c>
    </row>
    <row r="154" spans="1:6" ht="24">
      <c r="A154" s="90">
        <v>4724</v>
      </c>
      <c r="B154" s="81" t="s">
        <v>87</v>
      </c>
      <c r="C154" s="283" t="s">
        <v>85</v>
      </c>
      <c r="D154" s="277">
        <f>SUM(E154:F154)</f>
        <v>0</v>
      </c>
      <c r="E154" s="243"/>
      <c r="F154" s="298" t="s">
        <v>164</v>
      </c>
    </row>
    <row r="155" spans="1:6" ht="24">
      <c r="A155" s="90">
        <v>4730</v>
      </c>
      <c r="B155" s="82" t="s">
        <v>246</v>
      </c>
      <c r="C155" s="282" t="s">
        <v>158</v>
      </c>
      <c r="D155" s="294">
        <f>SUM(D157)</f>
        <v>0</v>
      </c>
      <c r="E155" s="243">
        <f>SUM(E157)</f>
        <v>0</v>
      </c>
      <c r="F155" s="298" t="s">
        <v>164</v>
      </c>
    </row>
    <row r="156" spans="1:6" ht="12.75">
      <c r="A156" s="90"/>
      <c r="B156" s="126" t="s">
        <v>528</v>
      </c>
      <c r="C156" s="282"/>
      <c r="D156" s="294"/>
      <c r="E156" s="243"/>
      <c r="F156" s="298"/>
    </row>
    <row r="157" spans="1:6" ht="24">
      <c r="A157" s="90">
        <v>4731</v>
      </c>
      <c r="B157" s="86" t="s">
        <v>247</v>
      </c>
      <c r="C157" s="283" t="s">
        <v>88</v>
      </c>
      <c r="D157" s="277">
        <f>SUM(E157:F157)</f>
        <v>0</v>
      </c>
      <c r="E157" s="243"/>
      <c r="F157" s="298" t="s">
        <v>164</v>
      </c>
    </row>
    <row r="158" spans="1:6" ht="36">
      <c r="A158" s="90">
        <v>4740</v>
      </c>
      <c r="B158" s="87" t="s">
        <v>248</v>
      </c>
      <c r="C158" s="282" t="s">
        <v>158</v>
      </c>
      <c r="D158" s="294">
        <f>SUM(D160:D161)</f>
        <v>0</v>
      </c>
      <c r="E158" s="243">
        <f>SUM(E160:E161)</f>
        <v>0</v>
      </c>
      <c r="F158" s="298" t="s">
        <v>164</v>
      </c>
    </row>
    <row r="159" spans="1:6" ht="12.75">
      <c r="A159" s="90"/>
      <c r="B159" s="126" t="s">
        <v>528</v>
      </c>
      <c r="C159" s="282"/>
      <c r="D159" s="294"/>
      <c r="E159" s="243"/>
      <c r="F159" s="298"/>
    </row>
    <row r="160" spans="1:6" ht="27.75" customHeight="1">
      <c r="A160" s="90">
        <v>4741</v>
      </c>
      <c r="B160" s="81" t="s">
        <v>613</v>
      </c>
      <c r="C160" s="283" t="s">
        <v>89</v>
      </c>
      <c r="D160" s="277">
        <f>SUM(E160:F160)</f>
        <v>0</v>
      </c>
      <c r="E160" s="243"/>
      <c r="F160" s="298" t="s">
        <v>164</v>
      </c>
    </row>
    <row r="161" spans="1:6" ht="27" customHeight="1">
      <c r="A161" s="90">
        <v>4742</v>
      </c>
      <c r="B161" s="81" t="s">
        <v>91</v>
      </c>
      <c r="C161" s="283" t="s">
        <v>90</v>
      </c>
      <c r="D161" s="277">
        <f>SUM(E161:F161)</f>
        <v>0</v>
      </c>
      <c r="E161" s="243"/>
      <c r="F161" s="298" t="s">
        <v>164</v>
      </c>
    </row>
    <row r="162" spans="1:6" ht="39.75" customHeight="1">
      <c r="A162" s="90">
        <v>4750</v>
      </c>
      <c r="B162" s="82" t="s">
        <v>249</v>
      </c>
      <c r="C162" s="282" t="s">
        <v>158</v>
      </c>
      <c r="D162" s="294">
        <f>SUM(D164)</f>
        <v>0</v>
      </c>
      <c r="E162" s="243">
        <f>SUM(E164)</f>
        <v>0</v>
      </c>
      <c r="F162" s="298" t="s">
        <v>164</v>
      </c>
    </row>
    <row r="163" spans="1:6" ht="12.75">
      <c r="A163" s="90"/>
      <c r="B163" s="126" t="s">
        <v>528</v>
      </c>
      <c r="C163" s="282"/>
      <c r="D163" s="294"/>
      <c r="E163" s="243"/>
      <c r="F163" s="298"/>
    </row>
    <row r="164" spans="1:6" ht="39.75" customHeight="1">
      <c r="A164" s="90">
        <v>4751</v>
      </c>
      <c r="B164" s="81" t="s">
        <v>92</v>
      </c>
      <c r="C164" s="283" t="s">
        <v>93</v>
      </c>
      <c r="D164" s="277">
        <f>SUM(E164:F164)</f>
        <v>0</v>
      </c>
      <c r="E164" s="243"/>
      <c r="F164" s="298" t="s">
        <v>164</v>
      </c>
    </row>
    <row r="165" spans="1:6" ht="17.25" customHeight="1">
      <c r="A165" s="90">
        <v>4760</v>
      </c>
      <c r="B165" s="87" t="s">
        <v>250</v>
      </c>
      <c r="C165" s="282" t="s">
        <v>158</v>
      </c>
      <c r="D165" s="294">
        <f>SUM(D167)</f>
        <v>0</v>
      </c>
      <c r="E165" s="243">
        <f>SUM(E167)</f>
        <v>0</v>
      </c>
      <c r="F165" s="298" t="s">
        <v>164</v>
      </c>
    </row>
    <row r="166" spans="1:6" ht="12.75">
      <c r="A166" s="90"/>
      <c r="B166" s="126" t="s">
        <v>528</v>
      </c>
      <c r="C166" s="282"/>
      <c r="D166" s="294"/>
      <c r="E166" s="243"/>
      <c r="F166" s="298"/>
    </row>
    <row r="167" spans="1:6" ht="17.25" customHeight="1">
      <c r="A167" s="90">
        <v>4761</v>
      </c>
      <c r="B167" s="81" t="s">
        <v>95</v>
      </c>
      <c r="C167" s="283" t="s">
        <v>94</v>
      </c>
      <c r="D167" s="277">
        <f>SUM(E167:F167)</f>
        <v>0</v>
      </c>
      <c r="E167" s="243"/>
      <c r="F167" s="298" t="s">
        <v>164</v>
      </c>
    </row>
    <row r="168" spans="1:6" ht="12.75">
      <c r="A168" s="90">
        <v>4770</v>
      </c>
      <c r="B168" s="82" t="s">
        <v>251</v>
      </c>
      <c r="C168" s="282" t="s">
        <v>158</v>
      </c>
      <c r="D168" s="294">
        <f>SUM(D170)</f>
        <v>43594.5</v>
      </c>
      <c r="E168" s="243">
        <f>SUM(E170)</f>
        <v>116694.5</v>
      </c>
      <c r="F168" s="297">
        <f>SUM(F170)</f>
        <v>0</v>
      </c>
    </row>
    <row r="169" spans="1:6" ht="12.75">
      <c r="A169" s="90"/>
      <c r="B169" s="126" t="s">
        <v>528</v>
      </c>
      <c r="C169" s="282"/>
      <c r="D169" s="294"/>
      <c r="E169" s="243"/>
      <c r="F169" s="298"/>
    </row>
    <row r="170" spans="1:6" ht="12.75">
      <c r="A170" s="90">
        <v>4771</v>
      </c>
      <c r="B170" s="81" t="s">
        <v>100</v>
      </c>
      <c r="C170" s="283" t="s">
        <v>96</v>
      </c>
      <c r="D170" s="294">
        <f>SUM(E170)-Ekamutner!D113</f>
        <v>43594.5</v>
      </c>
      <c r="E170" s="230">
        <v>116694.5</v>
      </c>
      <c r="F170" s="298">
        <v>0</v>
      </c>
    </row>
    <row r="171" spans="1:6" ht="36">
      <c r="A171" s="90">
        <v>4772</v>
      </c>
      <c r="B171" s="86" t="s">
        <v>591</v>
      </c>
      <c r="C171" s="282" t="s">
        <v>158</v>
      </c>
      <c r="D171" s="277">
        <f>SUM(E171:F171)</f>
        <v>0</v>
      </c>
      <c r="E171" s="243"/>
      <c r="F171" s="298" t="s">
        <v>165</v>
      </c>
    </row>
    <row r="172" spans="1:6" s="60" customFormat="1" ht="56.25" customHeight="1">
      <c r="A172" s="90">
        <v>5000</v>
      </c>
      <c r="B172" s="88" t="s">
        <v>252</v>
      </c>
      <c r="C172" s="282" t="s">
        <v>158</v>
      </c>
      <c r="D172" s="294">
        <f>SUM(D174,D192,D198,D201)</f>
        <v>206556.4</v>
      </c>
      <c r="E172" s="309" t="s">
        <v>164</v>
      </c>
      <c r="F172" s="297">
        <f>SUM(F174,F192,F198,F201)</f>
        <v>206556.4</v>
      </c>
    </row>
    <row r="173" spans="1:6" ht="12.75">
      <c r="A173" s="90"/>
      <c r="B173" s="126" t="s">
        <v>530</v>
      </c>
      <c r="C173" s="280"/>
      <c r="D173" s="294"/>
      <c r="E173" s="243"/>
      <c r="F173" s="297"/>
    </row>
    <row r="174" spans="1:6" ht="22.5">
      <c r="A174" s="90">
        <v>5100</v>
      </c>
      <c r="B174" s="81" t="s">
        <v>253</v>
      </c>
      <c r="C174" s="282" t="s">
        <v>158</v>
      </c>
      <c r="D174" s="294">
        <f>SUM(D176,D181,D186)</f>
        <v>206556.4</v>
      </c>
      <c r="E174" s="309" t="s">
        <v>164</v>
      </c>
      <c r="F174" s="297">
        <f>SUM(F176,F181,F186)</f>
        <v>206556.4</v>
      </c>
    </row>
    <row r="175" spans="1:6" ht="12.75">
      <c r="A175" s="90"/>
      <c r="B175" s="126" t="s">
        <v>530</v>
      </c>
      <c r="C175" s="280"/>
      <c r="D175" s="294"/>
      <c r="E175" s="243"/>
      <c r="F175" s="297"/>
    </row>
    <row r="176" spans="1:6" ht="24">
      <c r="A176" s="90">
        <v>5110</v>
      </c>
      <c r="B176" s="82" t="s">
        <v>254</v>
      </c>
      <c r="C176" s="282" t="s">
        <v>158</v>
      </c>
      <c r="D176" s="294">
        <f>SUM(D178:D180)</f>
        <v>177787.3</v>
      </c>
      <c r="E176" s="243" t="s">
        <v>165</v>
      </c>
      <c r="F176" s="297">
        <f>SUM(F178:F180)</f>
        <v>177787.3</v>
      </c>
    </row>
    <row r="177" spans="1:6" ht="12.75">
      <c r="A177" s="90"/>
      <c r="B177" s="126" t="s">
        <v>528</v>
      </c>
      <c r="C177" s="282"/>
      <c r="D177" s="294"/>
      <c r="E177" s="243"/>
      <c r="F177" s="298"/>
    </row>
    <row r="178" spans="1:6" ht="12.75">
      <c r="A178" s="90">
        <v>5111</v>
      </c>
      <c r="B178" s="81" t="s">
        <v>580</v>
      </c>
      <c r="C178" s="286" t="s">
        <v>97</v>
      </c>
      <c r="D178" s="277">
        <f>SUM(E178:F178)</f>
        <v>0</v>
      </c>
      <c r="E178" s="309" t="s">
        <v>164</v>
      </c>
      <c r="F178" s="297"/>
    </row>
    <row r="179" spans="1:6" ht="20.25" customHeight="1">
      <c r="A179" s="90">
        <v>5112</v>
      </c>
      <c r="B179" s="81" t="s">
        <v>581</v>
      </c>
      <c r="C179" s="286" t="s">
        <v>98</v>
      </c>
      <c r="D179" s="277">
        <f>SUM(E179:F179)</f>
        <v>60000</v>
      </c>
      <c r="E179" s="309" t="s">
        <v>164</v>
      </c>
      <c r="F179" s="297">
        <v>60000</v>
      </c>
    </row>
    <row r="180" spans="1:6" ht="26.25" customHeight="1">
      <c r="A180" s="90">
        <v>5113</v>
      </c>
      <c r="B180" s="81" t="s">
        <v>582</v>
      </c>
      <c r="C180" s="286" t="s">
        <v>99</v>
      </c>
      <c r="D180" s="277">
        <f>SUM(E180:F180)</f>
        <v>117787.3</v>
      </c>
      <c r="E180" s="309" t="s">
        <v>164</v>
      </c>
      <c r="F180" s="297">
        <v>117787.3</v>
      </c>
    </row>
    <row r="181" spans="1:6" ht="28.5" customHeight="1">
      <c r="A181" s="90">
        <v>5120</v>
      </c>
      <c r="B181" s="82" t="s">
        <v>255</v>
      </c>
      <c r="C181" s="282" t="s">
        <v>158</v>
      </c>
      <c r="D181" s="294">
        <f>SUM(D183:D185)</f>
        <v>17750</v>
      </c>
      <c r="E181" s="243" t="s">
        <v>165</v>
      </c>
      <c r="F181" s="297">
        <f>SUM(F183:F185)</f>
        <v>17750</v>
      </c>
    </row>
    <row r="182" spans="1:6" ht="12.75">
      <c r="A182" s="90"/>
      <c r="B182" s="89" t="s">
        <v>528</v>
      </c>
      <c r="C182" s="282"/>
      <c r="D182" s="294"/>
      <c r="E182" s="243"/>
      <c r="F182" s="298"/>
    </row>
    <row r="183" spans="1:6" ht="12.75">
      <c r="A183" s="90">
        <v>5121</v>
      </c>
      <c r="B183" s="81" t="s">
        <v>577</v>
      </c>
      <c r="C183" s="286" t="s">
        <v>101</v>
      </c>
      <c r="D183" s="277">
        <f>SUM(E183:F183)</f>
        <v>0</v>
      </c>
      <c r="E183" s="309" t="s">
        <v>164</v>
      </c>
      <c r="F183" s="297"/>
    </row>
    <row r="184" spans="1:6" ht="12.75">
      <c r="A184" s="90">
        <v>5122</v>
      </c>
      <c r="B184" s="81" t="s">
        <v>578</v>
      </c>
      <c r="C184" s="286" t="s">
        <v>102</v>
      </c>
      <c r="D184" s="277">
        <f>SUM(E184:F184)</f>
        <v>1000</v>
      </c>
      <c r="E184" s="309" t="s">
        <v>164</v>
      </c>
      <c r="F184" s="297">
        <v>1000</v>
      </c>
    </row>
    <row r="185" spans="1:6" ht="17.25" customHeight="1">
      <c r="A185" s="90">
        <v>5123</v>
      </c>
      <c r="B185" s="81" t="s">
        <v>579</v>
      </c>
      <c r="C185" s="286" t="s">
        <v>103</v>
      </c>
      <c r="D185" s="277">
        <f>SUM(E185:F185)</f>
        <v>16750</v>
      </c>
      <c r="E185" s="309" t="s">
        <v>164</v>
      </c>
      <c r="F185" s="297">
        <v>16750</v>
      </c>
    </row>
    <row r="186" spans="1:6" ht="36.75" customHeight="1">
      <c r="A186" s="90">
        <v>5130</v>
      </c>
      <c r="B186" s="82" t="s">
        <v>256</v>
      </c>
      <c r="C186" s="282" t="s">
        <v>158</v>
      </c>
      <c r="D186" s="294">
        <f>SUM(D188:D191)</f>
        <v>11019.1</v>
      </c>
      <c r="E186" s="243" t="s">
        <v>165</v>
      </c>
      <c r="F186" s="297">
        <f>SUM(F188:F191)</f>
        <v>11019.1</v>
      </c>
    </row>
    <row r="187" spans="1:6" ht="12.75">
      <c r="A187" s="90"/>
      <c r="B187" s="126" t="s">
        <v>528</v>
      </c>
      <c r="C187" s="282"/>
      <c r="D187" s="294"/>
      <c r="E187" s="243"/>
      <c r="F187" s="298"/>
    </row>
    <row r="188" spans="1:6" ht="17.25" customHeight="1">
      <c r="A188" s="90">
        <v>5131</v>
      </c>
      <c r="B188" s="81" t="s">
        <v>106</v>
      </c>
      <c r="C188" s="286" t="s">
        <v>104</v>
      </c>
      <c r="D188" s="277">
        <f>SUM(E188:F188)</f>
        <v>1000</v>
      </c>
      <c r="E188" s="309" t="s">
        <v>164</v>
      </c>
      <c r="F188" s="297">
        <v>1000</v>
      </c>
    </row>
    <row r="189" spans="1:6" ht="17.25" customHeight="1">
      <c r="A189" s="90">
        <v>5132</v>
      </c>
      <c r="B189" s="81" t="s">
        <v>574</v>
      </c>
      <c r="C189" s="286" t="s">
        <v>105</v>
      </c>
      <c r="D189" s="277">
        <f>SUM(E189:F189)</f>
        <v>0</v>
      </c>
      <c r="E189" s="309" t="s">
        <v>164</v>
      </c>
      <c r="F189" s="297"/>
    </row>
    <row r="190" spans="1:6" ht="17.25" customHeight="1">
      <c r="A190" s="90">
        <v>5133</v>
      </c>
      <c r="B190" s="81" t="s">
        <v>575</v>
      </c>
      <c r="C190" s="286" t="s">
        <v>112</v>
      </c>
      <c r="D190" s="277">
        <f>SUM(E190:F190)</f>
        <v>0</v>
      </c>
      <c r="E190" s="309" t="s">
        <v>165</v>
      </c>
      <c r="F190" s="297"/>
    </row>
    <row r="191" spans="1:6" ht="17.25" customHeight="1">
      <c r="A191" s="90">
        <v>5134</v>
      </c>
      <c r="B191" s="81" t="s">
        <v>576</v>
      </c>
      <c r="C191" s="286" t="s">
        <v>113</v>
      </c>
      <c r="D191" s="277">
        <f>SUM(E191:F191)</f>
        <v>10019.1</v>
      </c>
      <c r="E191" s="309" t="s">
        <v>165</v>
      </c>
      <c r="F191" s="266">
        <v>10019.1</v>
      </c>
    </row>
    <row r="192" spans="1:6" ht="19.5" customHeight="1">
      <c r="A192" s="90">
        <v>5200</v>
      </c>
      <c r="B192" s="82" t="s">
        <v>257</v>
      </c>
      <c r="C192" s="282" t="s">
        <v>158</v>
      </c>
      <c r="D192" s="294">
        <f>SUM(D194:D197)</f>
        <v>0</v>
      </c>
      <c r="E192" s="309" t="s">
        <v>164</v>
      </c>
      <c r="F192" s="297">
        <f>SUM(F194:F197)</f>
        <v>0</v>
      </c>
    </row>
    <row r="193" spans="1:6" ht="12.75">
      <c r="A193" s="90"/>
      <c r="B193" s="126" t="s">
        <v>530</v>
      </c>
      <c r="C193" s="280"/>
      <c r="D193" s="294"/>
      <c r="E193" s="243"/>
      <c r="F193" s="297"/>
    </row>
    <row r="194" spans="1:6" ht="27" customHeight="1">
      <c r="A194" s="90">
        <v>5211</v>
      </c>
      <c r="B194" s="81" t="s">
        <v>592</v>
      </c>
      <c r="C194" s="286" t="s">
        <v>107</v>
      </c>
      <c r="D194" s="277">
        <f>SUM(E194:F194)</f>
        <v>0</v>
      </c>
      <c r="E194" s="309" t="s">
        <v>164</v>
      </c>
      <c r="F194" s="297"/>
    </row>
    <row r="195" spans="1:6" ht="17.25" customHeight="1">
      <c r="A195" s="90">
        <v>5221</v>
      </c>
      <c r="B195" s="81" t="s">
        <v>593</v>
      </c>
      <c r="C195" s="286" t="s">
        <v>108</v>
      </c>
      <c r="D195" s="277">
        <f>SUM(E195:F195)</f>
        <v>0</v>
      </c>
      <c r="E195" s="309" t="s">
        <v>164</v>
      </c>
      <c r="F195" s="297">
        <v>0</v>
      </c>
    </row>
    <row r="196" spans="1:6" ht="24.75" customHeight="1">
      <c r="A196" s="90">
        <v>5231</v>
      </c>
      <c r="B196" s="81" t="s">
        <v>594</v>
      </c>
      <c r="C196" s="286" t="s">
        <v>109</v>
      </c>
      <c r="D196" s="277">
        <f>SUM(E196:F196)</f>
        <v>0</v>
      </c>
      <c r="E196" s="309" t="s">
        <v>164</v>
      </c>
      <c r="F196" s="297"/>
    </row>
    <row r="197" spans="1:6" ht="17.25" customHeight="1">
      <c r="A197" s="90">
        <v>5241</v>
      </c>
      <c r="B197" s="81" t="s">
        <v>111</v>
      </c>
      <c r="C197" s="286" t="s">
        <v>110</v>
      </c>
      <c r="D197" s="277">
        <f>SUM(E197:F197)</f>
        <v>0</v>
      </c>
      <c r="E197" s="309" t="s">
        <v>164</v>
      </c>
      <c r="F197" s="297"/>
    </row>
    <row r="198" spans="1:6" ht="12.75">
      <c r="A198" s="90">
        <v>5300</v>
      </c>
      <c r="B198" s="82" t="s">
        <v>258</v>
      </c>
      <c r="C198" s="282" t="s">
        <v>158</v>
      </c>
      <c r="D198" s="294">
        <f>SUM(D200)</f>
        <v>0</v>
      </c>
      <c r="E198" s="309" t="s">
        <v>164</v>
      </c>
      <c r="F198" s="297">
        <f>SUM(F200)</f>
        <v>0</v>
      </c>
    </row>
    <row r="199" spans="1:6" ht="12.75">
      <c r="A199" s="90"/>
      <c r="B199" s="126" t="s">
        <v>530</v>
      </c>
      <c r="C199" s="280"/>
      <c r="D199" s="294"/>
      <c r="E199" s="243"/>
      <c r="F199" s="297"/>
    </row>
    <row r="200" spans="1:6" ht="13.5" customHeight="1">
      <c r="A200" s="90">
        <v>5311</v>
      </c>
      <c r="B200" s="81" t="s">
        <v>614</v>
      </c>
      <c r="C200" s="286" t="s">
        <v>114</v>
      </c>
      <c r="D200" s="277">
        <f>SUM(E200:F200)</f>
        <v>0</v>
      </c>
      <c r="E200" s="309" t="s">
        <v>164</v>
      </c>
      <c r="F200" s="297"/>
    </row>
    <row r="201" spans="1:6" ht="22.5">
      <c r="A201" s="90">
        <v>5400</v>
      </c>
      <c r="B201" s="82" t="s">
        <v>377</v>
      </c>
      <c r="C201" s="282" t="s">
        <v>158</v>
      </c>
      <c r="D201" s="294">
        <f>SUM(D203:D206)</f>
        <v>0</v>
      </c>
      <c r="E201" s="309" t="s">
        <v>164</v>
      </c>
      <c r="F201" s="297">
        <f>SUM(F203:F206)</f>
        <v>0</v>
      </c>
    </row>
    <row r="202" spans="1:6" ht="12.75">
      <c r="A202" s="90"/>
      <c r="B202" s="126" t="s">
        <v>530</v>
      </c>
      <c r="C202" s="280"/>
      <c r="D202" s="294"/>
      <c r="E202" s="243"/>
      <c r="F202" s="297"/>
    </row>
    <row r="203" spans="1:6" ht="12.75">
      <c r="A203" s="90">
        <v>5411</v>
      </c>
      <c r="B203" s="81" t="s">
        <v>615</v>
      </c>
      <c r="C203" s="286" t="s">
        <v>115</v>
      </c>
      <c r="D203" s="277">
        <f>SUM(E203:F203)</f>
        <v>0</v>
      </c>
      <c r="E203" s="309" t="s">
        <v>164</v>
      </c>
      <c r="F203" s="297"/>
    </row>
    <row r="204" spans="1:6" ht="12.75">
      <c r="A204" s="90">
        <v>5421</v>
      </c>
      <c r="B204" s="81" t="s">
        <v>616</v>
      </c>
      <c r="C204" s="286" t="s">
        <v>116</v>
      </c>
      <c r="D204" s="277">
        <f>SUM(E204:F204)</f>
        <v>0</v>
      </c>
      <c r="E204" s="309" t="s">
        <v>164</v>
      </c>
      <c r="F204" s="297"/>
    </row>
    <row r="205" spans="1:6" ht="12.75">
      <c r="A205" s="90">
        <v>5431</v>
      </c>
      <c r="B205" s="81" t="s">
        <v>118</v>
      </c>
      <c r="C205" s="286" t="s">
        <v>117</v>
      </c>
      <c r="D205" s="277">
        <f>SUM(E205:F205)</f>
        <v>0</v>
      </c>
      <c r="E205" s="309" t="s">
        <v>164</v>
      </c>
      <c r="F205" s="297"/>
    </row>
    <row r="206" spans="1:6" ht="12.75">
      <c r="A206" s="90">
        <v>5441</v>
      </c>
      <c r="B206" s="133" t="s">
        <v>50</v>
      </c>
      <c r="C206" s="286" t="s">
        <v>119</v>
      </c>
      <c r="D206" s="277">
        <f>SUM(E206:F206)</f>
        <v>0</v>
      </c>
      <c r="E206" s="309" t="s">
        <v>164</v>
      </c>
      <c r="F206" s="297"/>
    </row>
    <row r="207" spans="1:6" s="29" customFormat="1" ht="59.25" customHeight="1">
      <c r="A207" s="134" t="s">
        <v>378</v>
      </c>
      <c r="B207" s="135" t="s">
        <v>284</v>
      </c>
      <c r="C207" s="287" t="s">
        <v>158</v>
      </c>
      <c r="D207" s="277">
        <f>SUM(D209,D214,D222,D225)</f>
        <v>0</v>
      </c>
      <c r="E207" s="230" t="s">
        <v>157</v>
      </c>
      <c r="F207" s="300">
        <f>SUM(F209,F214,F222,F225)</f>
        <v>0</v>
      </c>
    </row>
    <row r="208" spans="1:6" s="29" customFormat="1" ht="12.75">
      <c r="A208" s="134"/>
      <c r="B208" s="136" t="s">
        <v>527</v>
      </c>
      <c r="C208" s="287"/>
      <c r="D208" s="277"/>
      <c r="E208" s="230"/>
      <c r="F208" s="300"/>
    </row>
    <row r="209" spans="1:6" s="1" customFormat="1" ht="28.5">
      <c r="A209" s="137" t="s">
        <v>379</v>
      </c>
      <c r="B209" s="138" t="s">
        <v>380</v>
      </c>
      <c r="C209" s="288" t="s">
        <v>158</v>
      </c>
      <c r="D209" s="277">
        <f>SUM(D211:D213)</f>
        <v>0</v>
      </c>
      <c r="E209" s="230" t="s">
        <v>157</v>
      </c>
      <c r="F209" s="300">
        <f>SUM(F211:F213)</f>
        <v>0</v>
      </c>
    </row>
    <row r="210" spans="1:6" s="1" customFormat="1" ht="12.75">
      <c r="A210" s="137"/>
      <c r="B210" s="136" t="s">
        <v>527</v>
      </c>
      <c r="C210" s="288"/>
      <c r="D210" s="277"/>
      <c r="E210" s="230"/>
      <c r="F210" s="300"/>
    </row>
    <row r="211" spans="1:6" s="1" customFormat="1" ht="12.75">
      <c r="A211" s="137" t="s">
        <v>381</v>
      </c>
      <c r="B211" s="139" t="s">
        <v>623</v>
      </c>
      <c r="C211" s="289" t="s">
        <v>618</v>
      </c>
      <c r="D211" s="277">
        <f>SUM(E211:F211)</f>
        <v>0</v>
      </c>
      <c r="E211" s="230" t="s">
        <v>165</v>
      </c>
      <c r="F211" s="300"/>
    </row>
    <row r="212" spans="1:6" s="14" customFormat="1" ht="12.75">
      <c r="A212" s="137" t="s">
        <v>382</v>
      </c>
      <c r="B212" s="139" t="s">
        <v>622</v>
      </c>
      <c r="C212" s="289" t="s">
        <v>619</v>
      </c>
      <c r="D212" s="277">
        <f>SUM(E212:F212)</f>
        <v>0</v>
      </c>
      <c r="E212" s="230" t="s">
        <v>165</v>
      </c>
      <c r="F212" s="301"/>
    </row>
    <row r="213" spans="1:6" s="1" customFormat="1" ht="30.75" customHeight="1">
      <c r="A213" s="42" t="s">
        <v>383</v>
      </c>
      <c r="B213" s="139" t="s">
        <v>625</v>
      </c>
      <c r="C213" s="289" t="s">
        <v>620</v>
      </c>
      <c r="D213" s="277">
        <f>SUM(E213:F213)</f>
        <v>0</v>
      </c>
      <c r="E213" s="230" t="s">
        <v>157</v>
      </c>
      <c r="F213" s="300"/>
    </row>
    <row r="214" spans="1:6" s="1" customFormat="1" ht="31.5" customHeight="1">
      <c r="A214" s="42" t="s">
        <v>384</v>
      </c>
      <c r="B214" s="138" t="s">
        <v>385</v>
      </c>
      <c r="C214" s="288" t="s">
        <v>158</v>
      </c>
      <c r="D214" s="277">
        <f>SUM(D216:D217)</f>
        <v>0</v>
      </c>
      <c r="E214" s="230" t="s">
        <v>157</v>
      </c>
      <c r="F214" s="300">
        <f>SUM(F216:F217)</f>
        <v>0</v>
      </c>
    </row>
    <row r="215" spans="1:6" s="1" customFormat="1" ht="12.75">
      <c r="A215" s="42"/>
      <c r="B215" s="136" t="s">
        <v>527</v>
      </c>
      <c r="C215" s="288"/>
      <c r="D215" s="277"/>
      <c r="E215" s="230"/>
      <c r="F215" s="300"/>
    </row>
    <row r="216" spans="1:6" s="1" customFormat="1" ht="29.25" customHeight="1">
      <c r="A216" s="42" t="s">
        <v>386</v>
      </c>
      <c r="B216" s="139" t="s">
        <v>608</v>
      </c>
      <c r="C216" s="288" t="s">
        <v>626</v>
      </c>
      <c r="D216" s="277">
        <f>SUM(E216:F216)</f>
        <v>0</v>
      </c>
      <c r="E216" s="230" t="s">
        <v>157</v>
      </c>
      <c r="F216" s="300"/>
    </row>
    <row r="217" spans="1:6" s="1" customFormat="1" ht="25.5">
      <c r="A217" s="42" t="s">
        <v>387</v>
      </c>
      <c r="B217" s="139" t="s">
        <v>388</v>
      </c>
      <c r="C217" s="288" t="s">
        <v>158</v>
      </c>
      <c r="D217" s="277">
        <f>SUM(D219:D221)</f>
        <v>0</v>
      </c>
      <c r="E217" s="230" t="s">
        <v>157</v>
      </c>
      <c r="F217" s="300">
        <f>SUM(F219:F221)</f>
        <v>0</v>
      </c>
    </row>
    <row r="218" spans="1:6" s="1" customFormat="1" ht="12.75">
      <c r="A218" s="42"/>
      <c r="B218" s="136" t="s">
        <v>528</v>
      </c>
      <c r="C218" s="288"/>
      <c r="D218" s="277"/>
      <c r="E218" s="230"/>
      <c r="F218" s="300"/>
    </row>
    <row r="219" spans="1:6" s="1" customFormat="1" ht="12.75">
      <c r="A219" s="42" t="s">
        <v>389</v>
      </c>
      <c r="B219" s="136" t="s">
        <v>605</v>
      </c>
      <c r="C219" s="289" t="s">
        <v>627</v>
      </c>
      <c r="D219" s="277">
        <f>SUM(E219:F219)</f>
        <v>0</v>
      </c>
      <c r="E219" s="230" t="s">
        <v>165</v>
      </c>
      <c r="F219" s="300"/>
    </row>
    <row r="220" spans="1:6" s="1" customFormat="1" ht="25.5">
      <c r="A220" s="140" t="s">
        <v>390</v>
      </c>
      <c r="B220" s="136" t="s">
        <v>604</v>
      </c>
      <c r="C220" s="288" t="s">
        <v>628</v>
      </c>
      <c r="D220" s="277">
        <f>SUM(E220:F220)</f>
        <v>0</v>
      </c>
      <c r="E220" s="230" t="s">
        <v>157</v>
      </c>
      <c r="F220" s="300"/>
    </row>
    <row r="221" spans="1:6" s="1" customFormat="1" ht="25.5">
      <c r="A221" s="42" t="s">
        <v>391</v>
      </c>
      <c r="B221" s="141" t="s">
        <v>603</v>
      </c>
      <c r="C221" s="288" t="s">
        <v>629</v>
      </c>
      <c r="D221" s="277">
        <f>SUM(E221:F221)</f>
        <v>0</v>
      </c>
      <c r="E221" s="230" t="s">
        <v>157</v>
      </c>
      <c r="F221" s="300"/>
    </row>
    <row r="222" spans="1:6" s="1" customFormat="1" ht="28.5">
      <c r="A222" s="42" t="s">
        <v>392</v>
      </c>
      <c r="B222" s="138" t="s">
        <v>393</v>
      </c>
      <c r="C222" s="288" t="s">
        <v>158</v>
      </c>
      <c r="D222" s="277">
        <f>SUM(D224)</f>
        <v>0</v>
      </c>
      <c r="E222" s="230" t="s">
        <v>157</v>
      </c>
      <c r="F222" s="300">
        <f>SUM(F224)</f>
        <v>0</v>
      </c>
    </row>
    <row r="223" spans="1:6" s="1" customFormat="1" ht="12.75">
      <c r="A223" s="42"/>
      <c r="B223" s="136" t="s">
        <v>527</v>
      </c>
      <c r="C223" s="288"/>
      <c r="D223" s="277"/>
      <c r="E223" s="230"/>
      <c r="F223" s="300"/>
    </row>
    <row r="224" spans="1:6" s="1" customFormat="1" ht="25.5">
      <c r="A224" s="140" t="s">
        <v>394</v>
      </c>
      <c r="B224" s="139" t="s">
        <v>606</v>
      </c>
      <c r="C224" s="287" t="s">
        <v>631</v>
      </c>
      <c r="D224" s="277">
        <f>SUM(E224:F224)</f>
        <v>0</v>
      </c>
      <c r="E224" s="230" t="s">
        <v>157</v>
      </c>
      <c r="F224" s="300"/>
    </row>
    <row r="225" spans="1:6" s="1" customFormat="1" ht="42.75">
      <c r="A225" s="42" t="s">
        <v>395</v>
      </c>
      <c r="B225" s="138" t="s">
        <v>400</v>
      </c>
      <c r="C225" s="288" t="s">
        <v>158</v>
      </c>
      <c r="D225" s="277">
        <f>SUM(D227:D230)</f>
        <v>0</v>
      </c>
      <c r="E225" s="230" t="s">
        <v>157</v>
      </c>
      <c r="F225" s="300">
        <f>SUM(F227:F230)</f>
        <v>0</v>
      </c>
    </row>
    <row r="226" spans="1:6" s="1" customFormat="1" ht="12.75">
      <c r="A226" s="42"/>
      <c r="B226" s="136" t="s">
        <v>527</v>
      </c>
      <c r="C226" s="288"/>
      <c r="D226" s="277"/>
      <c r="E226" s="230"/>
      <c r="F226" s="300"/>
    </row>
    <row r="227" spans="1:6" s="1" customFormat="1" ht="12.75">
      <c r="A227" s="42" t="s">
        <v>396</v>
      </c>
      <c r="B227" s="139" t="s">
        <v>632</v>
      </c>
      <c r="C227" s="289" t="s">
        <v>634</v>
      </c>
      <c r="D227" s="277">
        <f>SUM(E227:F227)</f>
        <v>0</v>
      </c>
      <c r="E227" s="230" t="s">
        <v>157</v>
      </c>
      <c r="F227" s="300"/>
    </row>
    <row r="228" spans="1:6" s="1" customFormat="1" ht="15.75" customHeight="1">
      <c r="A228" s="140" t="s">
        <v>401</v>
      </c>
      <c r="B228" s="139" t="s">
        <v>633</v>
      </c>
      <c r="C228" s="287" t="s">
        <v>635</v>
      </c>
      <c r="D228" s="277">
        <f>SUM(E228:F228)</f>
        <v>0</v>
      </c>
      <c r="E228" s="230" t="s">
        <v>157</v>
      </c>
      <c r="F228" s="300"/>
    </row>
    <row r="229" spans="1:6" s="1" customFormat="1" ht="25.5">
      <c r="A229" s="42" t="s">
        <v>402</v>
      </c>
      <c r="B229" s="139" t="s">
        <v>485</v>
      </c>
      <c r="C229" s="288" t="s">
        <v>636</v>
      </c>
      <c r="D229" s="277">
        <f>SUM(E229:F229)</f>
        <v>0</v>
      </c>
      <c r="E229" s="230" t="s">
        <v>157</v>
      </c>
      <c r="F229" s="300"/>
    </row>
    <row r="230" spans="1:6" s="1" customFormat="1" ht="25.5">
      <c r="A230" s="42" t="s">
        <v>403</v>
      </c>
      <c r="B230" s="139" t="s">
        <v>607</v>
      </c>
      <c r="C230" s="288" t="s">
        <v>637</v>
      </c>
      <c r="D230" s="277">
        <f>SUM(E230:F230)</f>
        <v>0</v>
      </c>
      <c r="E230" s="230" t="s">
        <v>157</v>
      </c>
      <c r="F230" s="300"/>
    </row>
    <row r="231" spans="1:6" ht="12.75">
      <c r="A231" s="143"/>
      <c r="B231" s="143"/>
      <c r="C231" s="145"/>
      <c r="D231" s="290"/>
      <c r="E231" s="302"/>
      <c r="F231" s="291"/>
    </row>
  </sheetData>
  <sheetProtection/>
  <protectedRanges>
    <protectedRange sqref="E103" name="Range18"/>
    <protectedRange sqref="F211:F213 F216 F219 D210:F210 D208:F208 D218:F218 D215:F215" name="Range15"/>
    <protectedRange sqref="F178:F180 F183:F185 D187:F187 D182:F182 D177:F177 D173:F173 D175:F175" name="Range13"/>
    <protectedRange sqref="E142 E147:E148 D141:F141 D144:F144 E151:E154 D150:F150 D146:F146" name="Range11"/>
    <protectedRange sqref="D109:E109 D117:F117 D111:E111 E118:E119 D121:F121 E112:E115" name="Range9"/>
    <protectedRange sqref="E88:E89 D95:F95 E92:E93 D91:F91 D97:F97 D87:F87" name="Range7"/>
    <protectedRange sqref="E61:E68 E73:E74 D72:F72 D70:F70 D60:F60" name="Range5"/>
    <protectedRange sqref="E25:F25 E39:E41 D24:F24 E30:E36 D27:F27 D29:F29 D38:F38" name="Range3"/>
    <protectedRange sqref="E17:E19 D21:F21 D12:F12 D14:F14 D16:F16 D10:F10" name="Range1"/>
    <protectedRange sqref="E44:E51 E54 E57:E58 D53:F53 D56:F56 D43:F43" name="Range4"/>
    <protectedRange sqref="E77:E78 E81:E83 D85:F85 D80:F80 D76:F76" name="Range6"/>
    <protectedRange sqref="E98:E99 D101:F101 E106:E107 E102 D105:E105" name="Range8"/>
    <protectedRange sqref="E122:E127 E132:E133 E136:E139 D135:F135 D131:F131 D129:F129" name="Range10"/>
    <protectedRange sqref="E157 D159:F159 E160:E161 E164 E167 E171 D169:F169 D156:F156 F170 D166:F166 D163:F163" name="Range12"/>
    <protectedRange sqref="F194:F197 F203:F206 F188:F190 D202:F202 D193:F193 D199:F199" name="Range14"/>
    <protectedRange sqref="F227:F230 F224 F220:F221 D226:F226 D223:F223" name="Range16"/>
    <protectedRange sqref="E22" name="Range17"/>
    <protectedRange sqref="F200" name="Range21"/>
    <protectedRange sqref="D3:E3" name="Range25"/>
    <protectedRange sqref="E170" name="Range24_4_1_2"/>
    <protectedRange sqref="F191" name="Range3_4"/>
  </protectedRanges>
  <mergeCells count="8">
    <mergeCell ref="B3:F3"/>
    <mergeCell ref="B2:C2"/>
    <mergeCell ref="A5:A7"/>
    <mergeCell ref="D1:F1"/>
    <mergeCell ref="D2:F2"/>
    <mergeCell ref="D6:D7"/>
    <mergeCell ref="D5:F5"/>
    <mergeCell ref="B5:C6"/>
  </mergeCells>
  <printOptions/>
  <pageMargins left="0.15748031496062992" right="0.15748031496062992" top="0.2" bottom="0.2" header="0.2" footer="0.2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F197"/>
  <sheetViews>
    <sheetView zoomScalePageLayoutView="0" workbookViewId="0" topLeftCell="A1">
      <selection activeCell="E31" sqref="E30:E31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16384" width="9.140625" style="1" customWidth="1"/>
  </cols>
  <sheetData>
    <row r="2" spans="1:5" s="68" customFormat="1" ht="15" customHeight="1">
      <c r="A2" s="146"/>
      <c r="B2" s="121"/>
      <c r="C2" s="121"/>
      <c r="D2" s="245" t="s">
        <v>868</v>
      </c>
      <c r="E2" s="245"/>
    </row>
    <row r="3" spans="1:5" s="68" customFormat="1" ht="57" customHeight="1">
      <c r="A3" s="146"/>
      <c r="B3" s="412" t="s">
        <v>357</v>
      </c>
      <c r="C3" s="412"/>
      <c r="D3" s="392" t="s">
        <v>869</v>
      </c>
      <c r="E3" s="392"/>
    </row>
    <row r="4" spans="1:5" s="68" customFormat="1" ht="15">
      <c r="A4" s="245"/>
      <c r="B4" s="245"/>
      <c r="C4" s="245"/>
      <c r="D4" s="245"/>
      <c r="E4" s="245"/>
    </row>
    <row r="5" spans="1:5" s="68" customFormat="1" ht="29.25" customHeight="1">
      <c r="A5" s="245"/>
      <c r="B5" s="411" t="s">
        <v>792</v>
      </c>
      <c r="C5" s="411"/>
      <c r="D5" s="411"/>
      <c r="E5" s="411"/>
    </row>
    <row r="6" spans="1:5" s="68" customFormat="1" ht="15">
      <c r="A6" s="245"/>
      <c r="B6" s="245"/>
      <c r="C6" s="245"/>
      <c r="D6" s="245"/>
      <c r="E6" s="245"/>
    </row>
    <row r="7" spans="1:6" ht="13.5" thickBot="1">
      <c r="A7" s="147"/>
      <c r="B7" s="147"/>
      <c r="C7" s="147"/>
      <c r="D7" s="147"/>
      <c r="E7" s="109"/>
      <c r="F7" s="250"/>
    </row>
    <row r="8" spans="1:6" ht="13.5" thickBot="1">
      <c r="A8" s="402" t="s">
        <v>548</v>
      </c>
      <c r="B8" s="414"/>
      <c r="C8" s="405" t="s">
        <v>288</v>
      </c>
      <c r="D8" s="381"/>
      <c r="E8" s="406"/>
      <c r="F8" s="250"/>
    </row>
    <row r="9" spans="1:6" ht="30" customHeight="1" thickBot="1">
      <c r="A9" s="403"/>
      <c r="B9" s="415"/>
      <c r="C9" s="467" t="s">
        <v>289</v>
      </c>
      <c r="D9" s="148" t="s">
        <v>290</v>
      </c>
      <c r="E9" s="468"/>
      <c r="F9" s="250"/>
    </row>
    <row r="10" spans="1:6" ht="26.25" thickBot="1">
      <c r="A10" s="417"/>
      <c r="B10" s="416"/>
      <c r="C10" s="150" t="s">
        <v>292</v>
      </c>
      <c r="D10" s="149" t="s">
        <v>155</v>
      </c>
      <c r="E10" s="149" t="s">
        <v>156</v>
      </c>
      <c r="F10" s="250"/>
    </row>
    <row r="11" spans="1:6" ht="13.5" thickBot="1">
      <c r="A11" s="151">
        <v>1</v>
      </c>
      <c r="B11" s="151">
        <v>2</v>
      </c>
      <c r="C11" s="106">
        <v>3</v>
      </c>
      <c r="D11" s="152">
        <v>4</v>
      </c>
      <c r="E11" s="153">
        <v>5</v>
      </c>
      <c r="F11" s="250"/>
    </row>
    <row r="12" spans="1:6" ht="30" customHeight="1" thickBot="1">
      <c r="A12" s="154">
        <v>8000</v>
      </c>
      <c r="B12" s="155" t="s">
        <v>467</v>
      </c>
      <c r="C12" s="156">
        <f>SUM(D12:E12)</f>
        <v>-137496.79999999993</v>
      </c>
      <c r="D12" s="156">
        <f>Ekamutner!E9-'Gorcarnakan caxs'!G11</f>
        <v>-4040.399999999907</v>
      </c>
      <c r="E12" s="156">
        <f>Ekamutner!F9-'Gorcarnakan caxs'!H11</f>
        <v>-133456.40000000002</v>
      </c>
      <c r="F12" s="250"/>
    </row>
    <row r="13" spans="1:6" ht="12.75">
      <c r="A13" s="109"/>
      <c r="B13" s="109"/>
      <c r="C13" s="109"/>
      <c r="D13" s="109"/>
      <c r="E13" s="109"/>
      <c r="F13" s="250"/>
    </row>
    <row r="14" spans="1:6" ht="12.75">
      <c r="A14" s="109"/>
      <c r="B14" s="109"/>
      <c r="C14" s="109"/>
      <c r="D14" s="109"/>
      <c r="E14" s="109"/>
      <c r="F14" s="250"/>
    </row>
    <row r="15" spans="1:6" ht="12.75">
      <c r="A15" s="109"/>
      <c r="B15" s="109"/>
      <c r="C15" s="109"/>
      <c r="D15" s="109"/>
      <c r="E15" s="109"/>
      <c r="F15" s="250"/>
    </row>
    <row r="16" spans="1:6" ht="12.75">
      <c r="A16" s="109"/>
      <c r="B16" s="109"/>
      <c r="C16" s="109"/>
      <c r="D16" s="109"/>
      <c r="E16" s="109"/>
      <c r="F16" s="250"/>
    </row>
    <row r="17" spans="1:6" ht="12.75">
      <c r="A17" s="109"/>
      <c r="B17" s="157" t="s">
        <v>506</v>
      </c>
      <c r="C17" s="227">
        <f>C12+'Dificiti caxs'!D11</f>
        <v>0</v>
      </c>
      <c r="D17" s="227">
        <f>D12+'Dificiti caxs'!E11</f>
        <v>9.458744898438454E-11</v>
      </c>
      <c r="E17" s="227">
        <f>E12+'Dificiti caxs'!F11</f>
        <v>0</v>
      </c>
      <c r="F17" s="250"/>
    </row>
    <row r="18" spans="1:6" ht="12.75">
      <c r="A18" s="109"/>
      <c r="B18" s="157" t="s">
        <v>507</v>
      </c>
      <c r="C18" s="227">
        <f>'Gorcarnakan caxs'!F11-'Tntesagitakan '!D9</f>
        <v>0</v>
      </c>
      <c r="D18" s="227">
        <f>'Gorcarnakan caxs'!G11-'Tntesagitakan '!E9</f>
        <v>0</v>
      </c>
      <c r="E18" s="227">
        <f>'Gorcarnakan caxs'!H11-'Tntesagitakan '!F9</f>
        <v>0</v>
      </c>
      <c r="F18" s="250"/>
    </row>
    <row r="19" spans="1:6" ht="12.75">
      <c r="A19" s="109"/>
      <c r="B19" s="157" t="s">
        <v>786</v>
      </c>
      <c r="C19" s="227">
        <f>'Tntesagitakan '!D9-'Gorcarnakan caxs.Tntesagitakan'!F12</f>
        <v>0</v>
      </c>
      <c r="D19" s="227">
        <f>'Tntesagitakan '!E9-'Gorcarnakan caxs.Tntesagitakan'!G12</f>
        <v>0</v>
      </c>
      <c r="E19" s="227">
        <f>'Tntesagitakan '!F9-'Gorcarnakan caxs.Tntesagitakan'!H12</f>
        <v>0</v>
      </c>
      <c r="F19" s="250"/>
    </row>
    <row r="20" spans="1:6" ht="12.75">
      <c r="A20" s="109"/>
      <c r="B20" s="157" t="s">
        <v>508</v>
      </c>
      <c r="C20" s="227">
        <f>'Gorcarnakan caxs'!F315-'Tntesagitakan '!D170</f>
        <v>0</v>
      </c>
      <c r="D20" s="227">
        <f>'Gorcarnakan caxs'!G315-'Tntesagitakan '!E170</f>
        <v>0</v>
      </c>
      <c r="E20" s="227">
        <f>'Gorcarnakan caxs'!H315-'Tntesagitakan '!F170</f>
        <v>0</v>
      </c>
      <c r="F20" s="250"/>
    </row>
    <row r="21" spans="1:6" ht="12.75">
      <c r="A21" s="109"/>
      <c r="B21" s="159"/>
      <c r="C21" s="158"/>
      <c r="D21" s="158"/>
      <c r="E21" s="158"/>
      <c r="F21" s="250"/>
    </row>
    <row r="22" spans="1:6" ht="12.75">
      <c r="A22" s="109"/>
      <c r="B22" s="159"/>
      <c r="C22" s="158"/>
      <c r="D22" s="158"/>
      <c r="E22" s="158"/>
      <c r="F22" s="250"/>
    </row>
    <row r="23" spans="1:6" ht="12.75">
      <c r="A23" s="109"/>
      <c r="B23" s="159"/>
      <c r="C23" s="158"/>
      <c r="D23" s="227"/>
      <c r="E23" s="158"/>
      <c r="F23" s="250"/>
    </row>
    <row r="24" spans="1:5" s="105" customFormat="1" ht="33" customHeight="1">
      <c r="A24" s="413" t="s">
        <v>503</v>
      </c>
      <c r="B24" s="413"/>
      <c r="C24" s="413"/>
      <c r="D24" s="413"/>
      <c r="E24" s="413"/>
    </row>
    <row r="25" spans="1:3" ht="12.75">
      <c r="A25" s="3"/>
      <c r="B25" s="64"/>
      <c r="C25" s="4"/>
    </row>
    <row r="26" spans="1:3" ht="12.75">
      <c r="A26" s="3"/>
      <c r="B26" s="31"/>
      <c r="C26" s="4"/>
    </row>
    <row r="27" spans="2:3" ht="12.75">
      <c r="B27" s="31"/>
      <c r="C27" s="4"/>
    </row>
    <row r="28" spans="2:3" ht="12.75">
      <c r="B28" s="31"/>
      <c r="C28" s="4"/>
    </row>
    <row r="29" spans="2:3" ht="12.75">
      <c r="B29" s="31"/>
      <c r="C29" s="4"/>
    </row>
    <row r="30" spans="2:3" ht="12.75">
      <c r="B30" s="31"/>
      <c r="C30" s="4"/>
    </row>
    <row r="31" spans="2:3" ht="12.75">
      <c r="B31" s="31"/>
      <c r="C31" s="4"/>
    </row>
    <row r="32" spans="2:3" ht="12.75">
      <c r="B32" s="31"/>
      <c r="C32" s="4"/>
    </row>
    <row r="33" spans="2:3" ht="12.75">
      <c r="B33" s="31"/>
      <c r="C33" s="4"/>
    </row>
    <row r="34" spans="2:3" ht="12.75">
      <c r="B34" s="31"/>
      <c r="C34" s="4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</sheetData>
  <sheetProtection/>
  <mergeCells count="7">
    <mergeCell ref="B3:C3"/>
    <mergeCell ref="B5:E5"/>
    <mergeCell ref="D3:E3"/>
    <mergeCell ref="A24:E24"/>
    <mergeCell ref="B8:B10"/>
    <mergeCell ref="A8:A10"/>
    <mergeCell ref="C8:E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5"/>
  <sheetViews>
    <sheetView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15.8515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4.7109375" style="0" customWidth="1"/>
    <col min="8" max="8" width="13.8515625" style="0" customWidth="1"/>
  </cols>
  <sheetData>
    <row r="1" spans="1:8" s="68" customFormat="1" ht="24" customHeight="1">
      <c r="A1" s="245"/>
      <c r="B1" s="245"/>
      <c r="C1" s="248"/>
      <c r="D1" s="419" t="s">
        <v>868</v>
      </c>
      <c r="E1" s="419"/>
      <c r="F1" s="245"/>
      <c r="G1" s="245"/>
      <c r="H1" s="121"/>
    </row>
    <row r="2" spans="1:8" s="68" customFormat="1" ht="36" customHeight="1">
      <c r="A2" s="245"/>
      <c r="B2" s="438" t="s">
        <v>356</v>
      </c>
      <c r="C2" s="438"/>
      <c r="D2" s="392" t="s">
        <v>870</v>
      </c>
      <c r="E2" s="392"/>
      <c r="F2" s="392"/>
      <c r="G2" s="245"/>
      <c r="H2" s="121"/>
    </row>
    <row r="3" spans="1:8" s="68" customFormat="1" ht="15" customHeight="1">
      <c r="A3" s="245"/>
      <c r="B3" s="245"/>
      <c r="C3" s="245"/>
      <c r="D3" s="245"/>
      <c r="E3" s="245"/>
      <c r="F3" s="245"/>
      <c r="G3" s="245"/>
      <c r="H3" s="121"/>
    </row>
    <row r="4" spans="1:8" s="68" customFormat="1" ht="30.75" customHeight="1">
      <c r="A4" s="245"/>
      <c r="B4" s="411" t="s">
        <v>873</v>
      </c>
      <c r="C4" s="411"/>
      <c r="D4" s="411"/>
      <c r="E4" s="411"/>
      <c r="F4" s="411"/>
      <c r="G4" s="245"/>
      <c r="H4" s="121"/>
    </row>
    <row r="5" spans="1:10" s="68" customFormat="1" ht="15" customHeight="1">
      <c r="A5" s="245"/>
      <c r="B5" s="411"/>
      <c r="C5" s="411"/>
      <c r="D5" s="411"/>
      <c r="E5" s="411"/>
      <c r="F5" s="411"/>
      <c r="G5" s="245"/>
      <c r="H5" s="245"/>
      <c r="I5" s="245"/>
      <c r="J5" s="245"/>
    </row>
    <row r="6" spans="1:10" s="68" customFormat="1" ht="13.5" customHeight="1" thickBot="1">
      <c r="A6" s="146"/>
      <c r="B6" s="121"/>
      <c r="C6" s="121"/>
      <c r="D6" s="121"/>
      <c r="E6" s="418" t="s">
        <v>169</v>
      </c>
      <c r="F6" s="418"/>
      <c r="G6" s="245"/>
      <c r="H6" s="245"/>
      <c r="I6" s="245"/>
      <c r="J6" s="245"/>
    </row>
    <row r="7" spans="1:10" s="61" customFormat="1" ht="13.5" customHeight="1" thickBot="1">
      <c r="A7" s="402" t="s">
        <v>601</v>
      </c>
      <c r="B7" s="407" t="s">
        <v>435</v>
      </c>
      <c r="C7" s="408"/>
      <c r="D7" s="381" t="s">
        <v>288</v>
      </c>
      <c r="E7" s="381"/>
      <c r="F7" s="406"/>
      <c r="G7" s="245"/>
      <c r="H7" s="245"/>
      <c r="I7" s="245"/>
      <c r="J7" s="245"/>
    </row>
    <row r="8" spans="1:10" s="61" customFormat="1" ht="30" customHeight="1" thickBot="1">
      <c r="A8" s="403"/>
      <c r="B8" s="409"/>
      <c r="C8" s="410"/>
      <c r="D8" s="379" t="s">
        <v>602</v>
      </c>
      <c r="E8" s="69" t="s">
        <v>527</v>
      </c>
      <c r="F8" s="502"/>
      <c r="G8" s="245"/>
      <c r="H8" s="245"/>
      <c r="I8" s="245"/>
      <c r="J8" s="245"/>
    </row>
    <row r="9" spans="1:10" s="61" customFormat="1" ht="13.5" customHeight="1" thickBot="1">
      <c r="A9" s="417"/>
      <c r="B9" s="122" t="s">
        <v>436</v>
      </c>
      <c r="C9" s="160" t="s">
        <v>437</v>
      </c>
      <c r="D9" s="380"/>
      <c r="E9" s="500" t="s">
        <v>597</v>
      </c>
      <c r="F9" s="503" t="s">
        <v>598</v>
      </c>
      <c r="G9" s="245"/>
      <c r="H9" s="245"/>
      <c r="I9" s="245"/>
      <c r="J9" s="245"/>
    </row>
    <row r="10" spans="1:10" s="61" customFormat="1" ht="13.5" customHeight="1" thickBot="1">
      <c r="A10" s="151">
        <v>1</v>
      </c>
      <c r="B10" s="151">
        <v>2</v>
      </c>
      <c r="C10" s="151" t="s">
        <v>438</v>
      </c>
      <c r="D10" s="77">
        <v>4</v>
      </c>
      <c r="E10" s="501">
        <v>5</v>
      </c>
      <c r="F10" s="106">
        <v>6</v>
      </c>
      <c r="G10" s="245"/>
      <c r="H10" s="245"/>
      <c r="I10" s="245"/>
      <c r="J10" s="245"/>
    </row>
    <row r="11" spans="1:10" s="2" customFormat="1" ht="24">
      <c r="A11" s="161">
        <v>8010</v>
      </c>
      <c r="B11" s="162" t="s">
        <v>590</v>
      </c>
      <c r="C11" s="163"/>
      <c r="D11" s="228">
        <f>SUM(E11:F11)</f>
        <v>137496.8</v>
      </c>
      <c r="E11" s="504">
        <f>SUM(E13+E68)</f>
        <v>4040.4000000000015</v>
      </c>
      <c r="F11" s="228">
        <f>SUM(F13+F68)</f>
        <v>133456.4</v>
      </c>
      <c r="G11" s="245"/>
      <c r="H11" s="245"/>
      <c r="I11" s="245"/>
      <c r="J11" s="245"/>
    </row>
    <row r="12" spans="1:10" s="2" customFormat="1" ht="12.75" customHeight="1">
      <c r="A12" s="164"/>
      <c r="B12" s="165" t="s">
        <v>527</v>
      </c>
      <c r="C12" s="166"/>
      <c r="D12" s="229"/>
      <c r="E12" s="316"/>
      <c r="F12" s="229"/>
      <c r="G12" s="245"/>
      <c r="H12" s="245"/>
      <c r="I12" s="245"/>
      <c r="J12" s="245"/>
    </row>
    <row r="13" spans="1:10" s="1" customFormat="1" ht="24">
      <c r="A13" s="167">
        <v>8100</v>
      </c>
      <c r="B13" s="168" t="s">
        <v>404</v>
      </c>
      <c r="C13" s="169"/>
      <c r="D13" s="230">
        <f>SUM(D15,D43)</f>
        <v>137496.8</v>
      </c>
      <c r="E13" s="277">
        <f>SUM(E15,E43)</f>
        <v>4040.4000000000015</v>
      </c>
      <c r="F13" s="230">
        <f>SUM(F15,F43)</f>
        <v>133456.4</v>
      </c>
      <c r="G13" s="245"/>
      <c r="H13" s="245"/>
      <c r="I13" s="245"/>
      <c r="J13" s="245"/>
    </row>
    <row r="14" spans="1:10" s="1" customFormat="1" ht="12.75" customHeight="1">
      <c r="A14" s="167"/>
      <c r="B14" s="170" t="s">
        <v>527</v>
      </c>
      <c r="C14" s="169"/>
      <c r="D14" s="230"/>
      <c r="E14" s="277"/>
      <c r="F14" s="230"/>
      <c r="G14" s="245"/>
      <c r="H14" s="245"/>
      <c r="I14" s="245"/>
      <c r="J14" s="245"/>
    </row>
    <row r="15" spans="1:10" s="1" customFormat="1" ht="24" customHeight="1">
      <c r="A15" s="171">
        <v>8110</v>
      </c>
      <c r="B15" s="172" t="s">
        <v>405</v>
      </c>
      <c r="C15" s="169"/>
      <c r="D15" s="230">
        <f>SUM(D17:D21)</f>
        <v>0</v>
      </c>
      <c r="E15" s="277">
        <f>SUM(E17:E21)</f>
        <v>0</v>
      </c>
      <c r="F15" s="230">
        <f>SUM(F17:F21)</f>
        <v>0</v>
      </c>
      <c r="G15" s="245"/>
      <c r="H15" s="245"/>
      <c r="I15" s="245"/>
      <c r="J15" s="245"/>
    </row>
    <row r="16" spans="1:10" s="1" customFormat="1" ht="12.75" customHeight="1">
      <c r="A16" s="171"/>
      <c r="B16" s="173" t="s">
        <v>527</v>
      </c>
      <c r="C16" s="169"/>
      <c r="D16" s="218"/>
      <c r="E16" s="266"/>
      <c r="F16" s="218"/>
      <c r="G16" s="245"/>
      <c r="H16" s="245"/>
      <c r="I16" s="245"/>
      <c r="J16" s="245"/>
    </row>
    <row r="17" spans="1:10" s="1" customFormat="1" ht="33" customHeight="1">
      <c r="A17" s="171">
        <v>8111</v>
      </c>
      <c r="B17" s="174" t="s">
        <v>486</v>
      </c>
      <c r="C17" s="169"/>
      <c r="D17" s="230">
        <f>SUM(D19:D20)</f>
        <v>0</v>
      </c>
      <c r="E17" s="505" t="s">
        <v>617</v>
      </c>
      <c r="F17" s="230">
        <f>SUM(F19:F20)</f>
        <v>0</v>
      </c>
      <c r="G17" s="245"/>
      <c r="H17" s="255"/>
      <c r="I17" s="245"/>
      <c r="J17" s="245"/>
    </row>
    <row r="18" spans="1:10" s="1" customFormat="1" ht="12.75" customHeight="1">
      <c r="A18" s="171"/>
      <c r="B18" s="175" t="s">
        <v>543</v>
      </c>
      <c r="C18" s="169"/>
      <c r="D18" s="230"/>
      <c r="E18" s="505"/>
      <c r="F18" s="230"/>
      <c r="G18" s="245"/>
      <c r="H18" s="255"/>
      <c r="I18" s="245"/>
      <c r="J18" s="245"/>
    </row>
    <row r="19" spans="1:10" s="1" customFormat="1" ht="13.5" customHeight="1" thickBot="1">
      <c r="A19" s="171">
        <v>8112</v>
      </c>
      <c r="B19" s="176" t="s">
        <v>534</v>
      </c>
      <c r="C19" s="63" t="s">
        <v>562</v>
      </c>
      <c r="D19" s="232">
        <f>SUM(E19:F19)</f>
        <v>0</v>
      </c>
      <c r="E19" s="505" t="s">
        <v>617</v>
      </c>
      <c r="F19" s="230"/>
      <c r="G19" s="245"/>
      <c r="H19" s="255"/>
      <c r="I19" s="245"/>
      <c r="J19" s="245"/>
    </row>
    <row r="20" spans="1:15" s="1" customFormat="1" ht="13.5" customHeight="1" thickBot="1">
      <c r="A20" s="171">
        <v>8113</v>
      </c>
      <c r="B20" s="176" t="s">
        <v>529</v>
      </c>
      <c r="C20" s="63" t="s">
        <v>563</v>
      </c>
      <c r="D20" s="232">
        <f>SUM(E20:F20)</f>
        <v>0</v>
      </c>
      <c r="E20" s="505" t="s">
        <v>617</v>
      </c>
      <c r="F20" s="230"/>
      <c r="G20" s="256"/>
      <c r="H20" s="245"/>
      <c r="I20" s="245"/>
      <c r="J20" s="245"/>
      <c r="K20" s="245"/>
      <c r="L20" s="245"/>
      <c r="M20" s="245"/>
      <c r="N20" s="245"/>
      <c r="O20" s="245"/>
    </row>
    <row r="21" spans="1:15" s="1" customFormat="1" ht="34.5" customHeight="1">
      <c r="A21" s="171">
        <v>8120</v>
      </c>
      <c r="B21" s="174" t="s">
        <v>406</v>
      </c>
      <c r="C21" s="63"/>
      <c r="D21" s="230">
        <f>SUM(D23,D33)</f>
        <v>0</v>
      </c>
      <c r="E21" s="277">
        <f>SUM(E23,E33)</f>
        <v>0</v>
      </c>
      <c r="F21" s="230">
        <f>SUM(F23,F33)</f>
        <v>0</v>
      </c>
      <c r="G21" s="256"/>
      <c r="H21" s="245"/>
      <c r="I21" s="245"/>
      <c r="J21" s="245"/>
      <c r="K21" s="245"/>
      <c r="L21" s="245"/>
      <c r="M21" s="245"/>
      <c r="N21" s="245"/>
      <c r="O21" s="245"/>
    </row>
    <row r="22" spans="1:15" s="1" customFormat="1" ht="12.75" customHeight="1">
      <c r="A22" s="171"/>
      <c r="B22" s="175" t="s">
        <v>527</v>
      </c>
      <c r="C22" s="63"/>
      <c r="D22" s="230"/>
      <c r="E22" s="505"/>
      <c r="F22" s="230"/>
      <c r="G22" s="256"/>
      <c r="H22" s="245"/>
      <c r="I22" s="245"/>
      <c r="J22" s="245"/>
      <c r="K22" s="245"/>
      <c r="L22" s="245"/>
      <c r="M22" s="245"/>
      <c r="N22" s="245"/>
      <c r="O22" s="245"/>
    </row>
    <row r="23" spans="1:15" s="1" customFormat="1" ht="12.75" customHeight="1">
      <c r="A23" s="171">
        <v>8121</v>
      </c>
      <c r="B23" s="174" t="s">
        <v>487</v>
      </c>
      <c r="C23" s="63"/>
      <c r="D23" s="230">
        <f>SUM(D25,D29)</f>
        <v>0</v>
      </c>
      <c r="E23" s="505" t="s">
        <v>617</v>
      </c>
      <c r="F23" s="230">
        <f>SUM(F25,F29)</f>
        <v>0</v>
      </c>
      <c r="G23" s="256"/>
      <c r="H23" s="245"/>
      <c r="I23" s="245"/>
      <c r="J23" s="245"/>
      <c r="K23" s="245"/>
      <c r="L23" s="245"/>
      <c r="M23" s="245"/>
      <c r="N23" s="245"/>
      <c r="O23" s="245"/>
    </row>
    <row r="24" spans="1:15" s="1" customFormat="1" ht="12.75" customHeight="1">
      <c r="A24" s="171"/>
      <c r="B24" s="175" t="s">
        <v>543</v>
      </c>
      <c r="C24" s="63"/>
      <c r="D24" s="230"/>
      <c r="E24" s="505"/>
      <c r="F24" s="230"/>
      <c r="G24" s="256"/>
      <c r="H24" s="245"/>
      <c r="I24" s="245"/>
      <c r="J24" s="245"/>
      <c r="K24" s="245"/>
      <c r="L24" s="245"/>
      <c r="M24" s="245"/>
      <c r="N24" s="245"/>
      <c r="O24" s="245"/>
    </row>
    <row r="25" spans="1:15" s="1" customFormat="1" ht="12.75" customHeight="1">
      <c r="A25" s="167">
        <v>8122</v>
      </c>
      <c r="B25" s="172" t="s">
        <v>488</v>
      </c>
      <c r="C25" s="63" t="s">
        <v>564</v>
      </c>
      <c r="D25" s="230">
        <f>SUM(D27:D28)</f>
        <v>0</v>
      </c>
      <c r="E25" s="505" t="s">
        <v>617</v>
      </c>
      <c r="F25" s="230">
        <f>SUM(F27:F28)</f>
        <v>0</v>
      </c>
      <c r="G25" s="256"/>
      <c r="H25" s="245"/>
      <c r="I25" s="245"/>
      <c r="J25" s="245"/>
      <c r="K25" s="245"/>
      <c r="L25" s="245"/>
      <c r="M25" s="245"/>
      <c r="N25" s="245"/>
      <c r="O25" s="245"/>
    </row>
    <row r="26" spans="1:15" s="1" customFormat="1" ht="12.75" customHeight="1">
      <c r="A26" s="167"/>
      <c r="B26" s="177" t="s">
        <v>543</v>
      </c>
      <c r="C26" s="63"/>
      <c r="D26" s="230"/>
      <c r="E26" s="505"/>
      <c r="F26" s="230"/>
      <c r="G26" s="256"/>
      <c r="H26" s="245"/>
      <c r="I26" s="245"/>
      <c r="J26" s="245"/>
      <c r="K26" s="245"/>
      <c r="L26" s="245"/>
      <c r="M26" s="245"/>
      <c r="N26" s="245"/>
      <c r="O26" s="245"/>
    </row>
    <row r="27" spans="1:15" s="1" customFormat="1" ht="13.5" customHeight="1" thickBot="1">
      <c r="A27" s="167">
        <v>8123</v>
      </c>
      <c r="B27" s="177" t="s">
        <v>549</v>
      </c>
      <c r="C27" s="63"/>
      <c r="D27" s="232">
        <f>SUM(E27:F27)</f>
        <v>0</v>
      </c>
      <c r="E27" s="505" t="s">
        <v>617</v>
      </c>
      <c r="F27" s="230"/>
      <c r="G27" s="256"/>
      <c r="H27" s="245"/>
      <c r="I27" s="245"/>
      <c r="J27" s="245"/>
      <c r="K27" s="245"/>
      <c r="L27" s="245"/>
      <c r="M27" s="245"/>
      <c r="N27" s="245"/>
      <c r="O27" s="245"/>
    </row>
    <row r="28" spans="1:15" s="1" customFormat="1" ht="13.5" customHeight="1" thickBot="1">
      <c r="A28" s="167">
        <v>8124</v>
      </c>
      <c r="B28" s="177" t="s">
        <v>551</v>
      </c>
      <c r="C28" s="63"/>
      <c r="D28" s="232">
        <f>SUM(E28:F28)</f>
        <v>0</v>
      </c>
      <c r="E28" s="505" t="s">
        <v>617</v>
      </c>
      <c r="F28" s="230"/>
      <c r="G28" s="256"/>
      <c r="H28" s="245"/>
      <c r="I28" s="245"/>
      <c r="J28" s="245"/>
      <c r="K28" s="245"/>
      <c r="L28" s="245"/>
      <c r="M28" s="245"/>
      <c r="N28" s="245"/>
      <c r="O28" s="245"/>
    </row>
    <row r="29" spans="1:15" s="1" customFormat="1" ht="24">
      <c r="A29" s="167">
        <v>8130</v>
      </c>
      <c r="B29" s="172" t="s">
        <v>407</v>
      </c>
      <c r="C29" s="63" t="s">
        <v>565</v>
      </c>
      <c r="D29" s="230">
        <f>SUM(D31:D32)</f>
        <v>0</v>
      </c>
      <c r="E29" s="505" t="s">
        <v>617</v>
      </c>
      <c r="F29" s="230">
        <f>SUM(F31:F32)</f>
        <v>0</v>
      </c>
      <c r="G29" s="256"/>
      <c r="H29" s="245"/>
      <c r="I29" s="245"/>
      <c r="J29" s="245"/>
      <c r="K29" s="245"/>
      <c r="L29" s="245"/>
      <c r="M29" s="245"/>
      <c r="N29" s="245"/>
      <c r="O29" s="245"/>
    </row>
    <row r="30" spans="1:15" s="1" customFormat="1" ht="12.75" customHeight="1">
      <c r="A30" s="167"/>
      <c r="B30" s="177" t="s">
        <v>543</v>
      </c>
      <c r="C30" s="63"/>
      <c r="D30" s="230"/>
      <c r="E30" s="505"/>
      <c r="F30" s="230"/>
      <c r="G30" s="256"/>
      <c r="H30" s="245"/>
      <c r="I30" s="245"/>
      <c r="J30" s="245"/>
      <c r="K30" s="245"/>
      <c r="L30" s="245"/>
      <c r="M30" s="245"/>
      <c r="N30" s="245"/>
      <c r="O30" s="245"/>
    </row>
    <row r="31" spans="1:15" s="1" customFormat="1" ht="13.5" customHeight="1" thickBot="1">
      <c r="A31" s="167">
        <v>8131</v>
      </c>
      <c r="B31" s="177" t="s">
        <v>555</v>
      </c>
      <c r="C31" s="63"/>
      <c r="D31" s="232">
        <f>SUM(E31:F31)</f>
        <v>0</v>
      </c>
      <c r="E31" s="505" t="s">
        <v>617</v>
      </c>
      <c r="F31" s="230"/>
      <c r="G31" s="256"/>
      <c r="H31" s="245"/>
      <c r="I31" s="245"/>
      <c r="J31" s="245"/>
      <c r="K31" s="245"/>
      <c r="L31" s="245"/>
      <c r="M31" s="245"/>
      <c r="N31" s="245"/>
      <c r="O31" s="245"/>
    </row>
    <row r="32" spans="1:15" s="1" customFormat="1" ht="13.5" customHeight="1" thickBot="1">
      <c r="A32" s="167">
        <v>8132</v>
      </c>
      <c r="B32" s="177" t="s">
        <v>553</v>
      </c>
      <c r="C32" s="63"/>
      <c r="D32" s="232">
        <f>SUM(E32:F32)</f>
        <v>0</v>
      </c>
      <c r="E32" s="505" t="s">
        <v>617</v>
      </c>
      <c r="F32" s="230"/>
      <c r="G32" s="256"/>
      <c r="H32" s="245"/>
      <c r="I32" s="245"/>
      <c r="J32" s="245"/>
      <c r="K32" s="245"/>
      <c r="L32" s="245"/>
      <c r="M32" s="245"/>
      <c r="N32" s="245"/>
      <c r="O32" s="245"/>
    </row>
    <row r="33" spans="1:15" s="25" customFormat="1" ht="12.75" customHeight="1">
      <c r="A33" s="167">
        <v>8140</v>
      </c>
      <c r="B33" s="172" t="s">
        <v>408</v>
      </c>
      <c r="C33" s="63"/>
      <c r="D33" s="230">
        <f>SUM(D35,D39)</f>
        <v>0</v>
      </c>
      <c r="E33" s="277">
        <f>SUM(E35,E39)</f>
        <v>0</v>
      </c>
      <c r="F33" s="230">
        <f>SUM(F35,F39)</f>
        <v>0</v>
      </c>
      <c r="G33" s="256"/>
      <c r="H33" s="245"/>
      <c r="I33" s="245"/>
      <c r="J33" s="245"/>
      <c r="K33" s="245"/>
      <c r="L33" s="245"/>
      <c r="M33" s="245"/>
      <c r="N33" s="245"/>
      <c r="O33" s="245"/>
    </row>
    <row r="34" spans="1:15" s="25" customFormat="1" ht="13.5" customHeight="1" thickBot="1">
      <c r="A34" s="171"/>
      <c r="B34" s="175" t="s">
        <v>543</v>
      </c>
      <c r="C34" s="63"/>
      <c r="D34" s="230"/>
      <c r="E34" s="505"/>
      <c r="F34" s="230"/>
      <c r="G34" s="256"/>
      <c r="H34" s="245"/>
      <c r="I34" s="245"/>
      <c r="J34" s="245"/>
      <c r="K34" s="245"/>
      <c r="L34" s="245"/>
      <c r="M34" s="245"/>
      <c r="N34" s="245"/>
      <c r="O34" s="245"/>
    </row>
    <row r="35" spans="1:15" s="25" customFormat="1" ht="24">
      <c r="A35" s="167">
        <v>8141</v>
      </c>
      <c r="B35" s="172" t="s">
        <v>409</v>
      </c>
      <c r="C35" s="63" t="s">
        <v>564</v>
      </c>
      <c r="D35" s="233">
        <f>SUM(D37:D38)</f>
        <v>0</v>
      </c>
      <c r="E35" s="506">
        <f>SUM(E37:E38)</f>
        <v>0</v>
      </c>
      <c r="F35" s="233">
        <f>SUM(F37:F38)</f>
        <v>0</v>
      </c>
      <c r="G35" s="256"/>
      <c r="H35" s="245"/>
      <c r="I35" s="245"/>
      <c r="J35" s="245"/>
      <c r="K35" s="245"/>
      <c r="L35" s="245"/>
      <c r="M35" s="245"/>
      <c r="N35" s="245"/>
      <c r="O35" s="245"/>
    </row>
    <row r="36" spans="1:15" s="25" customFormat="1" ht="13.5" customHeight="1" thickBot="1">
      <c r="A36" s="167"/>
      <c r="B36" s="177" t="s">
        <v>543</v>
      </c>
      <c r="C36" s="209"/>
      <c r="D36" s="230"/>
      <c r="E36" s="505"/>
      <c r="F36" s="230"/>
      <c r="G36" s="256"/>
      <c r="H36" s="245"/>
      <c r="I36" s="245"/>
      <c r="J36" s="245"/>
      <c r="K36" s="245"/>
      <c r="L36" s="245"/>
      <c r="M36" s="245"/>
      <c r="N36" s="245"/>
      <c r="O36" s="245"/>
    </row>
    <row r="37" spans="1:15" s="25" customFormat="1" ht="13.5" customHeight="1" thickBot="1">
      <c r="A37" s="161">
        <v>8142</v>
      </c>
      <c r="B37" s="178" t="s">
        <v>556</v>
      </c>
      <c r="C37" s="210"/>
      <c r="D37" s="232">
        <f>SUM(E37:F37)</f>
        <v>0</v>
      </c>
      <c r="E37" s="505"/>
      <c r="F37" s="230" t="s">
        <v>165</v>
      </c>
      <c r="G37" s="256"/>
      <c r="H37" s="245"/>
      <c r="I37" s="245"/>
      <c r="J37" s="245"/>
      <c r="K37" s="245"/>
      <c r="L37" s="245"/>
      <c r="M37" s="245"/>
      <c r="N37" s="245"/>
      <c r="O37" s="245"/>
    </row>
    <row r="38" spans="1:15" s="25" customFormat="1" ht="13.5" customHeight="1" thickBot="1">
      <c r="A38" s="179">
        <v>8143</v>
      </c>
      <c r="B38" s="180" t="s">
        <v>557</v>
      </c>
      <c r="C38" s="211"/>
      <c r="D38" s="232">
        <f>SUM(E38:F38)</f>
        <v>0</v>
      </c>
      <c r="E38" s="507"/>
      <c r="F38" s="264" t="s">
        <v>165</v>
      </c>
      <c r="G38" s="256"/>
      <c r="H38" s="245"/>
      <c r="I38" s="245"/>
      <c r="J38" s="245"/>
      <c r="K38" s="245"/>
      <c r="L38" s="245"/>
      <c r="M38" s="245"/>
      <c r="N38" s="245"/>
      <c r="O38" s="245"/>
    </row>
    <row r="39" spans="1:15" s="25" customFormat="1" ht="27" customHeight="1">
      <c r="A39" s="161">
        <v>8150</v>
      </c>
      <c r="B39" s="181" t="s">
        <v>410</v>
      </c>
      <c r="C39" s="212" t="s">
        <v>565</v>
      </c>
      <c r="D39" s="233">
        <f>SUM(D41:D42)</f>
        <v>0</v>
      </c>
      <c r="E39" s="506">
        <f>SUM(E41:E42)</f>
        <v>0</v>
      </c>
      <c r="F39" s="233">
        <f>SUM(F41:F42)</f>
        <v>0</v>
      </c>
      <c r="G39" s="256"/>
      <c r="H39" s="245"/>
      <c r="I39" s="245"/>
      <c r="J39" s="245"/>
      <c r="K39" s="245"/>
      <c r="L39" s="245"/>
      <c r="M39" s="245"/>
      <c r="N39" s="245"/>
      <c r="O39" s="245"/>
    </row>
    <row r="40" spans="1:15" s="25" customFormat="1" ht="12.75" customHeight="1">
      <c r="A40" s="167"/>
      <c r="B40" s="177" t="s">
        <v>543</v>
      </c>
      <c r="C40" s="213"/>
      <c r="D40" s="230"/>
      <c r="E40" s="505"/>
      <c r="F40" s="230"/>
      <c r="G40" s="256"/>
      <c r="H40" s="245"/>
      <c r="I40" s="245"/>
      <c r="J40" s="245"/>
      <c r="K40" s="245"/>
      <c r="L40" s="245"/>
      <c r="M40" s="245"/>
      <c r="N40" s="245"/>
      <c r="O40" s="245"/>
    </row>
    <row r="41" spans="1:15" s="25" customFormat="1" ht="13.5" customHeight="1" thickBot="1">
      <c r="A41" s="167">
        <v>8151</v>
      </c>
      <c r="B41" s="177" t="s">
        <v>555</v>
      </c>
      <c r="C41" s="213"/>
      <c r="D41" s="232">
        <f>SUM(E41:F41)</f>
        <v>0</v>
      </c>
      <c r="E41" s="505"/>
      <c r="F41" s="230" t="s">
        <v>165</v>
      </c>
      <c r="G41" s="256"/>
      <c r="H41" s="245"/>
      <c r="I41" s="245"/>
      <c r="J41" s="245"/>
      <c r="K41" s="245"/>
      <c r="L41" s="245"/>
      <c r="M41" s="245"/>
      <c r="N41" s="245"/>
      <c r="O41" s="245"/>
    </row>
    <row r="42" spans="1:15" s="25" customFormat="1" ht="13.5" customHeight="1" thickBot="1">
      <c r="A42" s="182">
        <v>8152</v>
      </c>
      <c r="B42" s="183" t="s">
        <v>554</v>
      </c>
      <c r="C42" s="214"/>
      <c r="D42" s="232">
        <f>SUM(E42:F42)</f>
        <v>0</v>
      </c>
      <c r="E42" s="507"/>
      <c r="F42" s="264" t="s">
        <v>165</v>
      </c>
      <c r="G42" s="256"/>
      <c r="H42" s="245"/>
      <c r="I42" s="245"/>
      <c r="J42" s="245"/>
      <c r="K42" s="245"/>
      <c r="L42" s="245"/>
      <c r="M42" s="245"/>
      <c r="N42" s="245"/>
      <c r="O42" s="245"/>
    </row>
    <row r="43" spans="1:15" s="25" customFormat="1" ht="37.5" customHeight="1" thickBot="1">
      <c r="A43" s="184">
        <v>8160</v>
      </c>
      <c r="B43" s="185" t="s">
        <v>417</v>
      </c>
      <c r="C43" s="215"/>
      <c r="D43" s="235">
        <f>SUM(D45,D50,D54,D66)</f>
        <v>137496.8</v>
      </c>
      <c r="E43" s="508">
        <f>SUM(E45,E50,E54,E66)</f>
        <v>4040.4000000000015</v>
      </c>
      <c r="F43" s="235">
        <f>SUM(F45,F50,F54,F66)</f>
        <v>133456.4</v>
      </c>
      <c r="G43" s="256"/>
      <c r="H43" s="245"/>
      <c r="I43" s="245"/>
      <c r="J43" s="245"/>
      <c r="K43" s="245"/>
      <c r="L43" s="245"/>
      <c r="M43" s="245"/>
      <c r="N43" s="245"/>
      <c r="O43" s="245"/>
    </row>
    <row r="44" spans="1:15" s="25" customFormat="1" ht="13.5" customHeight="1" thickBot="1">
      <c r="A44" s="186"/>
      <c r="B44" s="187" t="s">
        <v>527</v>
      </c>
      <c r="C44" s="216"/>
      <c r="D44" s="236"/>
      <c r="E44" s="509"/>
      <c r="F44" s="236"/>
      <c r="G44" s="256"/>
      <c r="H44" s="245"/>
      <c r="I44" s="245"/>
      <c r="J44" s="245"/>
      <c r="K44" s="245"/>
      <c r="L44" s="245"/>
      <c r="M44" s="245"/>
      <c r="N44" s="245"/>
      <c r="O44" s="245"/>
    </row>
    <row r="45" spans="1:15" s="2" customFormat="1" ht="29.25" customHeight="1" thickBot="1">
      <c r="A45" s="184">
        <v>8161</v>
      </c>
      <c r="B45" s="188" t="s">
        <v>411</v>
      </c>
      <c r="C45" s="215"/>
      <c r="D45" s="237">
        <f>SUM(D47:D49)</f>
        <v>0</v>
      </c>
      <c r="E45" s="510" t="s">
        <v>617</v>
      </c>
      <c r="F45" s="237">
        <f>SUM(F47:F49)</f>
        <v>0</v>
      </c>
      <c r="G45" s="256"/>
      <c r="H45" s="245"/>
      <c r="I45" s="245"/>
      <c r="J45" s="245"/>
      <c r="K45" s="245"/>
      <c r="L45" s="245"/>
      <c r="M45" s="245"/>
      <c r="N45" s="245"/>
      <c r="O45" s="245"/>
    </row>
    <row r="46" spans="1:15" s="2" customFormat="1" ht="12.75" customHeight="1">
      <c r="A46" s="164"/>
      <c r="B46" s="189" t="s">
        <v>543</v>
      </c>
      <c r="C46" s="217"/>
      <c r="D46" s="229"/>
      <c r="E46" s="511"/>
      <c r="F46" s="229"/>
      <c r="G46" s="256"/>
      <c r="H46" s="245"/>
      <c r="I46" s="245"/>
      <c r="J46" s="245"/>
      <c r="K46" s="245"/>
      <c r="L46" s="245"/>
      <c r="M46" s="245"/>
      <c r="N46" s="245"/>
      <c r="O46" s="245"/>
    </row>
    <row r="47" spans="1:15" s="1" customFormat="1" ht="27" customHeight="1" thickBot="1">
      <c r="A47" s="167">
        <v>8162</v>
      </c>
      <c r="B47" s="177" t="s">
        <v>524</v>
      </c>
      <c r="C47" s="213" t="s">
        <v>566</v>
      </c>
      <c r="D47" s="232"/>
      <c r="E47" s="505" t="s">
        <v>617</v>
      </c>
      <c r="F47" s="230"/>
      <c r="G47" s="256"/>
      <c r="H47" s="245"/>
      <c r="I47" s="245"/>
      <c r="J47" s="245"/>
      <c r="K47" s="245"/>
      <c r="L47" s="245"/>
      <c r="M47" s="245"/>
      <c r="N47" s="245"/>
      <c r="O47" s="245"/>
    </row>
    <row r="48" spans="1:15" s="2" customFormat="1" ht="71.25" customHeight="1" thickBot="1">
      <c r="A48" s="190">
        <v>8163</v>
      </c>
      <c r="B48" s="177" t="s">
        <v>479</v>
      </c>
      <c r="C48" s="213" t="s">
        <v>566</v>
      </c>
      <c r="D48" s="232">
        <f>SUM(E48:F48)</f>
        <v>0</v>
      </c>
      <c r="E48" s="510" t="s">
        <v>617</v>
      </c>
      <c r="F48" s="237"/>
      <c r="G48" s="256"/>
      <c r="H48" s="245"/>
      <c r="I48" s="245"/>
      <c r="J48" s="245"/>
      <c r="K48" s="245"/>
      <c r="L48" s="245"/>
      <c r="M48" s="245"/>
      <c r="N48" s="245"/>
      <c r="O48" s="245"/>
    </row>
    <row r="49" spans="1:15" s="1" customFormat="1" ht="14.25" customHeight="1" thickBot="1">
      <c r="A49" s="182">
        <v>8164</v>
      </c>
      <c r="B49" s="183" t="s">
        <v>525</v>
      </c>
      <c r="C49" s="214" t="s">
        <v>567</v>
      </c>
      <c r="D49" s="232">
        <f>SUM(E49:F49)</f>
        <v>0</v>
      </c>
      <c r="E49" s="507" t="s">
        <v>617</v>
      </c>
      <c r="F49" s="264"/>
      <c r="G49" s="256"/>
      <c r="H49" s="245"/>
      <c r="I49" s="245"/>
      <c r="J49" s="245"/>
      <c r="K49" s="245"/>
      <c r="L49" s="245"/>
      <c r="M49" s="245"/>
      <c r="N49" s="245"/>
      <c r="O49" s="245"/>
    </row>
    <row r="50" spans="1:15" s="2" customFormat="1" ht="13.5" customHeight="1" thickBot="1">
      <c r="A50" s="184">
        <v>8170</v>
      </c>
      <c r="B50" s="188" t="s">
        <v>533</v>
      </c>
      <c r="C50" s="215"/>
      <c r="D50" s="156">
        <f>SUM(D52:D53)</f>
        <v>0</v>
      </c>
      <c r="E50" s="512">
        <f>SUM(E52:E53)</f>
        <v>0</v>
      </c>
      <c r="F50" s="156">
        <f>SUM(F52:F53)</f>
        <v>0</v>
      </c>
      <c r="G50" s="256"/>
      <c r="H50" s="245"/>
      <c r="I50" s="245"/>
      <c r="J50" s="245"/>
      <c r="K50" s="245"/>
      <c r="L50" s="245"/>
      <c r="M50" s="245"/>
      <c r="N50" s="245"/>
      <c r="O50" s="245"/>
    </row>
    <row r="51" spans="1:15" s="2" customFormat="1" ht="12.75" customHeight="1">
      <c r="A51" s="164"/>
      <c r="B51" s="189" t="s">
        <v>543</v>
      </c>
      <c r="C51" s="217"/>
      <c r="D51" s="238"/>
      <c r="E51" s="511"/>
      <c r="F51" s="238"/>
      <c r="G51" s="256"/>
      <c r="H51" s="245"/>
      <c r="I51" s="245"/>
      <c r="J51" s="245"/>
      <c r="K51" s="245"/>
      <c r="L51" s="245"/>
      <c r="M51" s="245"/>
      <c r="N51" s="245"/>
      <c r="O51" s="245"/>
    </row>
    <row r="52" spans="1:15" s="1" customFormat="1" ht="24.75" thickBot="1">
      <c r="A52" s="167">
        <v>8171</v>
      </c>
      <c r="B52" s="177" t="s">
        <v>531</v>
      </c>
      <c r="C52" s="213" t="s">
        <v>568</v>
      </c>
      <c r="D52" s="232">
        <f>SUM(E52:F52)</f>
        <v>0</v>
      </c>
      <c r="E52" s="513"/>
      <c r="F52" s="243"/>
      <c r="G52" s="256"/>
      <c r="H52" s="257"/>
      <c r="I52" s="257"/>
      <c r="J52" s="257"/>
      <c r="K52" s="257"/>
      <c r="L52" s="245"/>
      <c r="M52" s="245"/>
      <c r="N52" s="245"/>
      <c r="O52" s="245"/>
    </row>
    <row r="53" spans="1:11" s="1" customFormat="1" ht="13.5" customHeight="1" thickBot="1">
      <c r="A53" s="167">
        <v>8172</v>
      </c>
      <c r="B53" s="176" t="s">
        <v>532</v>
      </c>
      <c r="C53" s="213" t="s">
        <v>569</v>
      </c>
      <c r="D53" s="232">
        <f>SUM(E53:F53)</f>
        <v>0</v>
      </c>
      <c r="E53" s="514"/>
      <c r="F53" s="232"/>
      <c r="G53" s="256"/>
      <c r="H53" s="257"/>
      <c r="I53" s="257"/>
      <c r="J53" s="257"/>
      <c r="K53" s="257"/>
    </row>
    <row r="54" spans="1:11" s="2" customFormat="1" ht="24.75" thickBot="1">
      <c r="A54" s="191">
        <v>8190</v>
      </c>
      <c r="B54" s="192" t="s">
        <v>412</v>
      </c>
      <c r="C54" s="193"/>
      <c r="D54" s="103">
        <f>SUM(E54:F54)</f>
        <v>137496.8</v>
      </c>
      <c r="E54" s="515">
        <f>SUM(E56+E60-E59)</f>
        <v>4040.4000000000015</v>
      </c>
      <c r="F54" s="237">
        <f>SUM(F60)</f>
        <v>133456.4</v>
      </c>
      <c r="G54" s="256"/>
      <c r="H54" s="257"/>
      <c r="I54" s="257"/>
      <c r="J54" s="257"/>
      <c r="K54" s="257"/>
    </row>
    <row r="55" spans="1:11" s="2" customFormat="1" ht="12.75" customHeight="1">
      <c r="A55" s="194"/>
      <c r="B55" s="175" t="s">
        <v>530</v>
      </c>
      <c r="C55" s="5"/>
      <c r="D55" s="240"/>
      <c r="E55" s="516"/>
      <c r="F55" s="240"/>
      <c r="G55" s="256"/>
      <c r="H55" s="257"/>
      <c r="I55" s="257"/>
      <c r="J55" s="257"/>
      <c r="K55" s="257"/>
    </row>
    <row r="56" spans="1:11" s="1" customFormat="1" ht="24">
      <c r="A56" s="195">
        <v>8191</v>
      </c>
      <c r="B56" s="189" t="s">
        <v>465</v>
      </c>
      <c r="C56" s="196">
        <v>9320</v>
      </c>
      <c r="D56" s="241">
        <f>SUM(E56:F56)</f>
        <v>63471.4</v>
      </c>
      <c r="E56" s="275">
        <v>63471.4</v>
      </c>
      <c r="F56" s="241" t="s">
        <v>165</v>
      </c>
      <c r="G56" s="256"/>
      <c r="H56" s="257"/>
      <c r="I56" s="257"/>
      <c r="J56" s="257"/>
      <c r="K56" s="257"/>
    </row>
    <row r="57" spans="1:11" s="1" customFormat="1" ht="12.75" customHeight="1">
      <c r="A57" s="197"/>
      <c r="B57" s="175" t="s">
        <v>528</v>
      </c>
      <c r="C57" s="198"/>
      <c r="D57" s="230"/>
      <c r="E57" s="266"/>
      <c r="F57" s="230"/>
      <c r="G57" s="256"/>
      <c r="H57" s="257"/>
      <c r="I57" s="257"/>
      <c r="J57" s="257"/>
      <c r="K57" s="257"/>
    </row>
    <row r="58" spans="1:11" s="1" customFormat="1" ht="35.25" customHeight="1">
      <c r="A58" s="197">
        <v>8192</v>
      </c>
      <c r="B58" s="177" t="s">
        <v>526</v>
      </c>
      <c r="C58" s="198"/>
      <c r="D58" s="241">
        <f>SUM(E58:F58)</f>
        <v>4040.4</v>
      </c>
      <c r="E58" s="266">
        <v>4040.4</v>
      </c>
      <c r="F58" s="218" t="s">
        <v>617</v>
      </c>
      <c r="G58" s="256"/>
      <c r="H58" s="257"/>
      <c r="I58" s="257"/>
      <c r="J58" s="257"/>
      <c r="K58" s="257"/>
    </row>
    <row r="59" spans="1:11" s="1" customFormat="1" ht="24.75" thickBot="1">
      <c r="A59" s="197">
        <v>8193</v>
      </c>
      <c r="B59" s="177" t="s">
        <v>418</v>
      </c>
      <c r="C59" s="198"/>
      <c r="D59" s="230">
        <f>D56-D58</f>
        <v>59431</v>
      </c>
      <c r="E59" s="277">
        <f>E56-E58</f>
        <v>59431</v>
      </c>
      <c r="F59" s="218" t="s">
        <v>165</v>
      </c>
      <c r="G59" s="256"/>
      <c r="H59" s="257"/>
      <c r="I59" s="257"/>
      <c r="J59" s="257"/>
      <c r="K59" s="257"/>
    </row>
    <row r="60" spans="1:11" s="1" customFormat="1" ht="24.75" thickBot="1">
      <c r="A60" s="197">
        <v>8194</v>
      </c>
      <c r="B60" s="199" t="s">
        <v>511</v>
      </c>
      <c r="C60" s="200">
        <v>9330</v>
      </c>
      <c r="D60" s="237">
        <f>D62+D63</f>
        <v>133456.4</v>
      </c>
      <c r="E60" s="515">
        <f>SUM(E62,E63)</f>
        <v>0</v>
      </c>
      <c r="F60" s="237">
        <f>F62+F63</f>
        <v>133456.4</v>
      </c>
      <c r="G60" s="256"/>
      <c r="H60" s="257"/>
      <c r="I60" s="257"/>
      <c r="J60" s="257"/>
      <c r="K60" s="257"/>
    </row>
    <row r="61" spans="1:11" s="1" customFormat="1" ht="12.75" customHeight="1">
      <c r="A61" s="197"/>
      <c r="B61" s="175" t="s">
        <v>528</v>
      </c>
      <c r="C61" s="200"/>
      <c r="D61" s="243"/>
      <c r="E61" s="505"/>
      <c r="F61" s="230"/>
      <c r="G61" s="256"/>
      <c r="H61" s="257"/>
      <c r="I61" s="257"/>
      <c r="J61" s="257"/>
      <c r="K61" s="257"/>
    </row>
    <row r="62" spans="1:11" s="1" customFormat="1" ht="24.75" thickBot="1">
      <c r="A62" s="197">
        <v>8195</v>
      </c>
      <c r="B62" s="177" t="s">
        <v>466</v>
      </c>
      <c r="C62" s="200"/>
      <c r="D62" s="232">
        <f>F62</f>
        <v>74025.4</v>
      </c>
      <c r="E62" s="505" t="s">
        <v>617</v>
      </c>
      <c r="F62" s="230">
        <v>74025.4</v>
      </c>
      <c r="G62" s="256"/>
      <c r="H62" s="257"/>
      <c r="I62" s="257"/>
      <c r="J62" s="257"/>
      <c r="K62" s="257"/>
    </row>
    <row r="63" spans="1:11" s="1" customFormat="1" ht="24.75" thickBot="1">
      <c r="A63" s="201">
        <v>8196</v>
      </c>
      <c r="B63" s="177" t="s">
        <v>480</v>
      </c>
      <c r="C63" s="200"/>
      <c r="D63" s="232">
        <f>SUM(D59)</f>
        <v>59431</v>
      </c>
      <c r="E63" s="505" t="s">
        <v>617</v>
      </c>
      <c r="F63" s="241">
        <v>59431</v>
      </c>
      <c r="G63" s="256"/>
      <c r="H63" s="257"/>
      <c r="I63" s="257"/>
      <c r="J63" s="257"/>
      <c r="K63" s="257"/>
    </row>
    <row r="64" spans="1:11" s="1" customFormat="1" ht="24.75" thickBot="1">
      <c r="A64" s="197">
        <v>8197</v>
      </c>
      <c r="B64" s="202" t="s">
        <v>462</v>
      </c>
      <c r="C64" s="203"/>
      <c r="D64" s="232" t="s">
        <v>165</v>
      </c>
      <c r="E64" s="517" t="s">
        <v>617</v>
      </c>
      <c r="F64" s="218" t="s">
        <v>165</v>
      </c>
      <c r="G64" s="256"/>
      <c r="H64" s="257"/>
      <c r="I64" s="257"/>
      <c r="J64" s="257"/>
      <c r="K64" s="257"/>
    </row>
    <row r="65" spans="1:11" s="1" customFormat="1" ht="36.75" thickBot="1">
      <c r="A65" s="197">
        <v>8198</v>
      </c>
      <c r="B65" s="204" t="s">
        <v>463</v>
      </c>
      <c r="C65" s="205"/>
      <c r="D65" s="232">
        <f>SUM(E65:F65)</f>
        <v>0</v>
      </c>
      <c r="E65" s="505" t="s">
        <v>165</v>
      </c>
      <c r="F65" s="230">
        <v>0</v>
      </c>
      <c r="G65" s="256"/>
      <c r="H65" s="257"/>
      <c r="I65" s="257"/>
      <c r="J65" s="257"/>
      <c r="K65" s="257"/>
    </row>
    <row r="66" spans="1:11" s="1" customFormat="1" ht="48">
      <c r="A66" s="197">
        <v>8199</v>
      </c>
      <c r="B66" s="206" t="s">
        <v>419</v>
      </c>
      <c r="C66" s="205"/>
      <c r="D66" s="218">
        <f>SUM(E66:F66)</f>
        <v>0</v>
      </c>
      <c r="E66" s="505"/>
      <c r="F66" s="230"/>
      <c r="G66" s="256"/>
      <c r="H66" s="257"/>
      <c r="I66" s="257"/>
      <c r="J66" s="257"/>
      <c r="K66" s="257"/>
    </row>
    <row r="67" spans="1:11" s="1" customFormat="1" ht="24">
      <c r="A67" s="197" t="s">
        <v>421</v>
      </c>
      <c r="B67" s="207" t="s">
        <v>464</v>
      </c>
      <c r="C67" s="205"/>
      <c r="D67" s="218">
        <f>SUM(E67:F67)</f>
        <v>0</v>
      </c>
      <c r="E67" s="517"/>
      <c r="F67" s="230"/>
      <c r="G67" s="256"/>
      <c r="H67" s="257"/>
      <c r="I67" s="257"/>
      <c r="J67" s="257"/>
      <c r="K67" s="257"/>
    </row>
    <row r="68" spans="1:11" s="1" customFormat="1" ht="30" customHeight="1">
      <c r="A68" s="171">
        <v>8200</v>
      </c>
      <c r="B68" s="168" t="s">
        <v>420</v>
      </c>
      <c r="C68" s="198"/>
      <c r="D68" s="230">
        <f>SUM(D70)</f>
        <v>0</v>
      </c>
      <c r="E68" s="277">
        <f>SUM(E70)</f>
        <v>0</v>
      </c>
      <c r="F68" s="230">
        <f>SUM(F70)</f>
        <v>0</v>
      </c>
      <c r="G68" s="256"/>
      <c r="H68" s="257"/>
      <c r="I68" s="257"/>
      <c r="J68" s="257"/>
      <c r="K68" s="257"/>
    </row>
    <row r="69" spans="1:11" s="1" customFormat="1" ht="12.75" customHeight="1">
      <c r="A69" s="171"/>
      <c r="B69" s="170" t="s">
        <v>527</v>
      </c>
      <c r="C69" s="198"/>
      <c r="D69" s="230"/>
      <c r="E69" s="266"/>
      <c r="F69" s="230"/>
      <c r="G69" s="256"/>
      <c r="H69" s="257"/>
      <c r="I69" s="257"/>
      <c r="J69" s="257"/>
      <c r="K69" s="257"/>
    </row>
    <row r="70" spans="1:11" s="1" customFormat="1" ht="24">
      <c r="A70" s="171">
        <v>8210</v>
      </c>
      <c r="B70" s="208" t="s">
        <v>422</v>
      </c>
      <c r="C70" s="198"/>
      <c r="D70" s="230">
        <f>SUM(D72,D76)</f>
        <v>0</v>
      </c>
      <c r="E70" s="277">
        <f>SUM(E72,E76)</f>
        <v>0</v>
      </c>
      <c r="F70" s="230">
        <f>SUM(F72,F76)</f>
        <v>0</v>
      </c>
      <c r="G70" s="256"/>
      <c r="H70" s="257"/>
      <c r="I70" s="257"/>
      <c r="J70" s="257"/>
      <c r="K70" s="257"/>
    </row>
    <row r="71" spans="1:11" s="1" customFormat="1" ht="12.75" customHeight="1">
      <c r="A71" s="167"/>
      <c r="B71" s="177" t="s">
        <v>527</v>
      </c>
      <c r="C71" s="198"/>
      <c r="D71" s="230"/>
      <c r="E71" s="505"/>
      <c r="F71" s="230"/>
      <c r="G71" s="256"/>
      <c r="H71" s="257"/>
      <c r="I71" s="257"/>
      <c r="J71" s="257"/>
      <c r="K71" s="257"/>
    </row>
    <row r="72" spans="1:11" s="1" customFormat="1" ht="24" customHeight="1">
      <c r="A72" s="171">
        <v>8211</v>
      </c>
      <c r="B72" s="174" t="s">
        <v>413</v>
      </c>
      <c r="C72" s="198"/>
      <c r="D72" s="243">
        <f>SUM(D74:D75)</f>
        <v>0</v>
      </c>
      <c r="E72" s="505" t="s">
        <v>617</v>
      </c>
      <c r="F72" s="243">
        <f>SUM(F74:F75)</f>
        <v>0</v>
      </c>
      <c r="G72" s="256"/>
      <c r="H72" s="257"/>
      <c r="I72" s="257"/>
      <c r="J72" s="257"/>
      <c r="K72" s="257"/>
    </row>
    <row r="73" spans="1:11" s="1" customFormat="1" ht="12.75" customHeight="1">
      <c r="A73" s="171"/>
      <c r="B73" s="175" t="s">
        <v>528</v>
      </c>
      <c r="C73" s="198"/>
      <c r="D73" s="243"/>
      <c r="E73" s="505"/>
      <c r="F73" s="243"/>
      <c r="G73" s="256"/>
      <c r="H73" s="257"/>
      <c r="I73" s="257"/>
      <c r="J73" s="257"/>
      <c r="K73" s="257"/>
    </row>
    <row r="74" spans="1:11" s="1" customFormat="1" ht="13.5" customHeight="1" thickBot="1">
      <c r="A74" s="171">
        <v>8212</v>
      </c>
      <c r="B74" s="176" t="s">
        <v>534</v>
      </c>
      <c r="C74" s="213" t="s">
        <v>537</v>
      </c>
      <c r="D74" s="232">
        <f>SUM(E74:F74)</f>
        <v>0</v>
      </c>
      <c r="E74" s="505" t="s">
        <v>617</v>
      </c>
      <c r="F74" s="243"/>
      <c r="G74" s="256"/>
      <c r="H74" s="257"/>
      <c r="I74" s="257"/>
      <c r="J74" s="257"/>
      <c r="K74" s="257"/>
    </row>
    <row r="75" spans="1:11" s="1" customFormat="1" ht="13.5" customHeight="1" thickBot="1">
      <c r="A75" s="171">
        <v>8213</v>
      </c>
      <c r="B75" s="176" t="s">
        <v>529</v>
      </c>
      <c r="C75" s="213" t="s">
        <v>538</v>
      </c>
      <c r="D75" s="232">
        <f>SUM(E75:F75)</f>
        <v>0</v>
      </c>
      <c r="E75" s="505" t="s">
        <v>617</v>
      </c>
      <c r="F75" s="243"/>
      <c r="G75" s="256"/>
      <c r="H75" s="257"/>
      <c r="I75" s="257"/>
      <c r="J75" s="257"/>
      <c r="K75" s="257"/>
    </row>
    <row r="76" spans="1:11" ht="24">
      <c r="A76" s="171">
        <v>8220</v>
      </c>
      <c r="B76" s="174" t="s">
        <v>423</v>
      </c>
      <c r="C76" s="219"/>
      <c r="D76" s="243">
        <f>SUM(D78,D82)</f>
        <v>0</v>
      </c>
      <c r="E76" s="294">
        <f>SUM(E78,E82)</f>
        <v>0</v>
      </c>
      <c r="F76" s="243">
        <f>SUM(F78,F82)</f>
        <v>0</v>
      </c>
      <c r="G76" s="256"/>
      <c r="H76" s="257"/>
      <c r="I76" s="257"/>
      <c r="J76" s="257"/>
      <c r="K76" s="257"/>
    </row>
    <row r="77" spans="1:10" ht="12.75" customHeight="1">
      <c r="A77" s="171"/>
      <c r="B77" s="175" t="s">
        <v>527</v>
      </c>
      <c r="C77" s="219"/>
      <c r="D77" s="243"/>
      <c r="E77" s="513"/>
      <c r="F77" s="243"/>
      <c r="G77" s="256"/>
      <c r="H77" s="257"/>
      <c r="I77" s="257"/>
      <c r="J77" s="245"/>
    </row>
    <row r="78" spans="1:10" ht="12.75" customHeight="1">
      <c r="A78" s="171">
        <v>8221</v>
      </c>
      <c r="B78" s="174" t="s">
        <v>414</v>
      </c>
      <c r="C78" s="219"/>
      <c r="D78" s="243">
        <f>SUM(D80:D81)</f>
        <v>0</v>
      </c>
      <c r="E78" s="505" t="s">
        <v>617</v>
      </c>
      <c r="F78" s="243">
        <f>SUM(F80:F81)</f>
        <v>0</v>
      </c>
      <c r="G78" s="256"/>
      <c r="H78" s="257"/>
      <c r="I78" s="257"/>
      <c r="J78" s="245"/>
    </row>
    <row r="79" spans="1:10" ht="12.75" customHeight="1">
      <c r="A79" s="171"/>
      <c r="B79" s="175" t="s">
        <v>543</v>
      </c>
      <c r="C79" s="219"/>
      <c r="D79" s="243"/>
      <c r="E79" s="505"/>
      <c r="F79" s="243"/>
      <c r="G79" s="256"/>
      <c r="H79" s="257"/>
      <c r="I79" s="257"/>
      <c r="J79" s="245"/>
    </row>
    <row r="80" spans="1:10" ht="13.5" customHeight="1" thickBot="1">
      <c r="A80" s="167">
        <v>8222</v>
      </c>
      <c r="B80" s="177" t="s">
        <v>550</v>
      </c>
      <c r="C80" s="213" t="s">
        <v>539</v>
      </c>
      <c r="D80" s="232">
        <f>SUM(E80:F80)</f>
        <v>0</v>
      </c>
      <c r="E80" s="505" t="s">
        <v>617</v>
      </c>
      <c r="F80" s="243"/>
      <c r="G80" s="256"/>
      <c r="H80" s="257"/>
      <c r="I80" s="257"/>
      <c r="J80" s="245"/>
    </row>
    <row r="81" spans="1:10" ht="13.5" customHeight="1" thickBot="1">
      <c r="A81" s="167">
        <v>8230</v>
      </c>
      <c r="B81" s="177" t="s">
        <v>552</v>
      </c>
      <c r="C81" s="213" t="s">
        <v>540</v>
      </c>
      <c r="D81" s="232">
        <f>SUM(E81:F81)</f>
        <v>0</v>
      </c>
      <c r="E81" s="505" t="s">
        <v>617</v>
      </c>
      <c r="F81" s="243"/>
      <c r="G81" s="256"/>
      <c r="H81" s="257"/>
      <c r="I81" s="257"/>
      <c r="J81" s="245"/>
    </row>
    <row r="82" spans="1:10" ht="12.75" customHeight="1">
      <c r="A82" s="167">
        <v>8240</v>
      </c>
      <c r="B82" s="174" t="s">
        <v>415</v>
      </c>
      <c r="C82" s="219"/>
      <c r="D82" s="243">
        <f>SUM(D84:D85)</f>
        <v>0</v>
      </c>
      <c r="E82" s="294">
        <f>SUM(E84:E85)</f>
        <v>0</v>
      </c>
      <c r="F82" s="243">
        <f>SUM(F84:F85)</f>
        <v>0</v>
      </c>
      <c r="G82" s="256"/>
      <c r="H82" s="257"/>
      <c r="I82" s="257"/>
      <c r="J82" s="245"/>
    </row>
    <row r="83" spans="1:10" ht="12.75" customHeight="1">
      <c r="A83" s="171"/>
      <c r="B83" s="175" t="s">
        <v>543</v>
      </c>
      <c r="C83" s="219"/>
      <c r="D83" s="243"/>
      <c r="E83" s="513"/>
      <c r="F83" s="243"/>
      <c r="G83" s="256"/>
      <c r="H83" s="257"/>
      <c r="I83" s="257"/>
      <c r="J83" s="245"/>
    </row>
    <row r="84" spans="1:10" ht="13.5" customHeight="1" thickBot="1">
      <c r="A84" s="167">
        <v>8241</v>
      </c>
      <c r="B84" s="177" t="s">
        <v>570</v>
      </c>
      <c r="C84" s="213" t="s">
        <v>539</v>
      </c>
      <c r="D84" s="232">
        <f>SUM(E84:F84)</f>
        <v>0</v>
      </c>
      <c r="E84" s="513"/>
      <c r="F84" s="243" t="s">
        <v>165</v>
      </c>
      <c r="G84" s="256"/>
      <c r="H84" s="257"/>
      <c r="I84" s="257"/>
      <c r="J84" s="245"/>
    </row>
    <row r="85" spans="1:10" ht="13.5" customHeight="1" thickBot="1">
      <c r="A85" s="179">
        <v>8250</v>
      </c>
      <c r="B85" s="180" t="s">
        <v>558</v>
      </c>
      <c r="C85" s="220" t="s">
        <v>540</v>
      </c>
      <c r="D85" s="232">
        <f>SUM(E85:F85)</f>
        <v>0</v>
      </c>
      <c r="E85" s="514"/>
      <c r="F85" s="232" t="s">
        <v>165</v>
      </c>
      <c r="G85" s="256"/>
      <c r="H85" s="257"/>
      <c r="I85" s="257"/>
      <c r="J85" s="245"/>
    </row>
    <row r="86" spans="1:8" ht="12.75">
      <c r="A86" s="143"/>
      <c r="B86" s="143"/>
      <c r="C86" s="221"/>
      <c r="D86" s="143"/>
      <c r="E86" s="143"/>
      <c r="F86" s="143"/>
      <c r="G86" s="143"/>
      <c r="H86" s="143"/>
    </row>
    <row r="87" spans="1:8" s="68" customFormat="1" ht="41.25" customHeight="1">
      <c r="A87" s="420" t="s">
        <v>504</v>
      </c>
      <c r="B87" s="420"/>
      <c r="C87" s="420"/>
      <c r="D87" s="420"/>
      <c r="E87" s="420"/>
      <c r="F87" s="420"/>
      <c r="G87" s="420"/>
      <c r="H87" s="121"/>
    </row>
    <row r="88" spans="1:8" s="68" customFormat="1" ht="31.5" customHeight="1">
      <c r="A88" s="420" t="s">
        <v>509</v>
      </c>
      <c r="B88" s="420"/>
      <c r="C88" s="420"/>
      <c r="D88" s="420"/>
      <c r="E88" s="420"/>
      <c r="F88" s="420"/>
      <c r="G88" s="420"/>
      <c r="H88" s="121"/>
    </row>
    <row r="89" spans="1:8" s="68" customFormat="1" ht="33" customHeight="1">
      <c r="A89" s="420" t="s">
        <v>505</v>
      </c>
      <c r="B89" s="420"/>
      <c r="C89" s="420"/>
      <c r="D89" s="420"/>
      <c r="E89" s="420"/>
      <c r="F89" s="420"/>
      <c r="G89" s="420"/>
      <c r="H89" s="121"/>
    </row>
    <row r="90" spans="1:8" ht="30.75" customHeight="1">
      <c r="A90" s="420" t="s">
        <v>416</v>
      </c>
      <c r="B90" s="420"/>
      <c r="C90" s="420"/>
      <c r="D90" s="420"/>
      <c r="E90" s="420"/>
      <c r="F90" s="420"/>
      <c r="G90" s="420"/>
      <c r="H90" s="143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  <row r="164" ht="12.75">
      <c r="C164" s="37"/>
    </row>
    <row r="165" ht="12.75">
      <c r="C165" s="37"/>
    </row>
    <row r="166" ht="12.75">
      <c r="C166" s="37"/>
    </row>
    <row r="167" ht="12.75">
      <c r="C167" s="37"/>
    </row>
    <row r="168" ht="12.75">
      <c r="C168" s="37"/>
    </row>
    <row r="169" ht="12.75">
      <c r="C169" s="37"/>
    </row>
    <row r="170" ht="12.75">
      <c r="C170" s="37"/>
    </row>
    <row r="171" ht="12.75">
      <c r="C171" s="37"/>
    </row>
    <row r="172" ht="12.75">
      <c r="C172" s="37"/>
    </row>
    <row r="173" ht="12.75">
      <c r="C173" s="37"/>
    </row>
    <row r="174" ht="12.75">
      <c r="C174" s="37"/>
    </row>
    <row r="175" ht="12.75">
      <c r="C175" s="37"/>
    </row>
    <row r="176" ht="12.75">
      <c r="C176" s="37"/>
    </row>
    <row r="177" ht="12.75">
      <c r="C177" s="37"/>
    </row>
    <row r="178" ht="12.75">
      <c r="C178" s="37"/>
    </row>
    <row r="179" ht="12.75">
      <c r="C179" s="37"/>
    </row>
    <row r="180" ht="12.75">
      <c r="C180" s="37"/>
    </row>
    <row r="181" ht="12.75">
      <c r="C181" s="37"/>
    </row>
    <row r="182" ht="12.75">
      <c r="C182" s="37"/>
    </row>
    <row r="183" ht="12.75">
      <c r="C183" s="37"/>
    </row>
    <row r="184" ht="12.75">
      <c r="C184" s="37"/>
    </row>
    <row r="185" ht="12.75">
      <c r="C185" s="37"/>
    </row>
    <row r="186" ht="12.75">
      <c r="C186" s="37"/>
    </row>
    <row r="187" ht="12.75">
      <c r="C187" s="37"/>
    </row>
    <row r="188" ht="12.75">
      <c r="C188" s="37"/>
    </row>
    <row r="189" ht="12.75">
      <c r="C189" s="37"/>
    </row>
    <row r="190" ht="12.75">
      <c r="C190" s="37"/>
    </row>
    <row r="191" ht="12.75">
      <c r="C191" s="37"/>
    </row>
    <row r="192" ht="12.75">
      <c r="C192" s="37"/>
    </row>
    <row r="193" ht="12.75">
      <c r="C193" s="37"/>
    </row>
    <row r="194" ht="12.75">
      <c r="C194" s="37"/>
    </row>
    <row r="195" ht="12.75">
      <c r="C195" s="37"/>
    </row>
    <row r="196" ht="12.75">
      <c r="C196" s="37"/>
    </row>
    <row r="197" ht="12.75">
      <c r="C197" s="37"/>
    </row>
    <row r="198" ht="12.75">
      <c r="C198" s="37"/>
    </row>
    <row r="199" ht="12.75">
      <c r="C199" s="37"/>
    </row>
    <row r="200" ht="12.75">
      <c r="C200" s="37"/>
    </row>
    <row r="201" ht="12.75">
      <c r="C201" s="37"/>
    </row>
    <row r="202" ht="12.75">
      <c r="C202" s="37"/>
    </row>
    <row r="203" ht="12.75">
      <c r="C203" s="37"/>
    </row>
    <row r="204" ht="12.75">
      <c r="C204" s="37"/>
    </row>
    <row r="205" ht="12.75">
      <c r="C205" s="37"/>
    </row>
    <row r="206" ht="12.75">
      <c r="C206" s="37"/>
    </row>
    <row r="207" ht="12.75">
      <c r="C207" s="37"/>
    </row>
    <row r="208" ht="12.75">
      <c r="C208" s="37"/>
    </row>
    <row r="209" ht="12.75">
      <c r="C209" s="37"/>
    </row>
    <row r="210" ht="12.75">
      <c r="C210" s="37"/>
    </row>
    <row r="211" ht="12.75">
      <c r="C211" s="37"/>
    </row>
    <row r="212" ht="12.75">
      <c r="C212" s="37"/>
    </row>
    <row r="213" ht="12.75">
      <c r="C213" s="37"/>
    </row>
    <row r="214" ht="12.75">
      <c r="C214" s="37"/>
    </row>
    <row r="215" ht="12.75">
      <c r="C215" s="37"/>
    </row>
    <row r="216" ht="12.75">
      <c r="C216" s="37"/>
    </row>
    <row r="217" ht="12.75">
      <c r="C217" s="37"/>
    </row>
    <row r="218" ht="12.75">
      <c r="C218" s="37"/>
    </row>
    <row r="219" ht="12.75">
      <c r="C219" s="37"/>
    </row>
    <row r="220" ht="12.75">
      <c r="C220" s="37"/>
    </row>
    <row r="221" ht="12.75">
      <c r="C221" s="37"/>
    </row>
    <row r="222" ht="12.75">
      <c r="C222" s="37"/>
    </row>
    <row r="223" ht="12.75">
      <c r="C223" s="37"/>
    </row>
    <row r="224" ht="12.75">
      <c r="C224" s="37"/>
    </row>
    <row r="225" ht="12.75">
      <c r="C225" s="37"/>
    </row>
    <row r="226" ht="12.75">
      <c r="C226" s="37"/>
    </row>
    <row r="227" ht="12.75">
      <c r="C227" s="37"/>
    </row>
    <row r="228" ht="12.75">
      <c r="C228" s="37"/>
    </row>
    <row r="229" ht="12.75">
      <c r="C229" s="37"/>
    </row>
    <row r="230" ht="12.75">
      <c r="C230" s="37"/>
    </row>
    <row r="231" ht="12.75">
      <c r="C231" s="37"/>
    </row>
    <row r="232" ht="12.75">
      <c r="C232" s="37"/>
    </row>
    <row r="233" ht="12.75">
      <c r="C233" s="37"/>
    </row>
    <row r="234" ht="12.75">
      <c r="C234" s="37"/>
    </row>
    <row r="235" ht="12.75">
      <c r="C235" s="37"/>
    </row>
    <row r="236" ht="12.75">
      <c r="C236" s="37"/>
    </row>
    <row r="237" ht="12.75">
      <c r="C237" s="37"/>
    </row>
    <row r="238" ht="12.75">
      <c r="C238" s="37"/>
    </row>
    <row r="239" ht="12.75">
      <c r="C239" s="37"/>
    </row>
    <row r="240" ht="12.75">
      <c r="C240" s="37"/>
    </row>
    <row r="241" ht="12.75">
      <c r="C241" s="37"/>
    </row>
    <row r="242" ht="12.75">
      <c r="C242" s="37"/>
    </row>
    <row r="243" ht="12.75">
      <c r="C243" s="37"/>
    </row>
    <row r="244" ht="12.75">
      <c r="C244" s="37"/>
    </row>
    <row r="245" ht="12.75">
      <c r="C245" s="37"/>
    </row>
    <row r="246" ht="12.75">
      <c r="C246" s="37"/>
    </row>
    <row r="247" ht="12.75">
      <c r="C247" s="37"/>
    </row>
    <row r="248" ht="12.75">
      <c r="C248" s="37"/>
    </row>
    <row r="249" ht="12.75">
      <c r="C249" s="37"/>
    </row>
    <row r="250" ht="12.75">
      <c r="C250" s="37"/>
    </row>
    <row r="251" ht="12.75">
      <c r="C251" s="37"/>
    </row>
    <row r="252" ht="12.75">
      <c r="C252" s="37"/>
    </row>
    <row r="253" ht="12.75">
      <c r="C253" s="37"/>
    </row>
    <row r="254" ht="12.75">
      <c r="C254" s="37"/>
    </row>
    <row r="255" ht="12.75">
      <c r="C255" s="37"/>
    </row>
  </sheetData>
  <sheetProtection/>
  <protectedRanges>
    <protectedRange sqref="B2:C2" name="Range25"/>
    <protectedRange sqref="F75" name="Range23"/>
    <protectedRange sqref="F53" name="Range21"/>
    <protectedRange sqref="H64" name="Range15"/>
    <protectedRange sqref="H52" name="Range13"/>
    <protectedRange sqref="H32" name="Range11"/>
    <protectedRange sqref="G67" name="Range9"/>
    <protectedRange sqref="G67" name="Range7"/>
    <protectedRange sqref="E66:F67 G66:H66 H67 D69:H69 D71:H71 F74:F75 H74:H75 D77:H77 H80:H81 F80:F81 E84:E85 G84:G85 D83:G83 D79:H79 D73:H73" name="Range5"/>
    <protectedRange sqref="H31:H32 F31:F32 D34:H34 E37:E38 G37:G38 D40:H40 E41:E42 G41:G42 D44:H44 D47 F47:F49 H47:H49 D46:H46 D36:H36 D30:H30" name="Range3"/>
    <protectedRange sqref="F19:F20 H19:H20 D22:H22 F27:F28 D26:G26 H26:H28 D24:H24 D14:H14 D12:H12 D16:H16 D18:H18" name="Range2"/>
    <protectedRange sqref="E52:H53 D55:H55 G56:G58 H65 E56:E58 H62 D57:H57 F62:F65 D61:H61 D51:H51" name="Range4"/>
    <protectedRange sqref="H31" name="Range10"/>
    <protectedRange sqref="H47" name="Range12"/>
    <protectedRange sqref="H53" name="Range14"/>
    <protectedRange sqref="F52" name="Range20"/>
    <protectedRange sqref="F47" name="Range22"/>
    <protectedRange sqref="G64:G65" name="Range24"/>
  </protectedRanges>
  <mergeCells count="14">
    <mergeCell ref="B5:F5"/>
    <mergeCell ref="A90:G90"/>
    <mergeCell ref="D7:F7"/>
    <mergeCell ref="A87:G87"/>
    <mergeCell ref="A88:G88"/>
    <mergeCell ref="A89:G89"/>
    <mergeCell ref="D8:D9"/>
    <mergeCell ref="A7:A9"/>
    <mergeCell ref="B7:C8"/>
    <mergeCell ref="E6:F6"/>
    <mergeCell ref="D2:F2"/>
    <mergeCell ref="D1:E1"/>
    <mergeCell ref="B2:C2"/>
    <mergeCell ref="B4:F4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L42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140625" style="5" customWidth="1"/>
    <col min="2" max="2" width="4.7109375" style="6" customWidth="1"/>
    <col min="3" max="3" width="4.421875" style="7" customWidth="1"/>
    <col min="4" max="4" width="5.7109375" style="8" customWidth="1"/>
    <col min="5" max="5" width="42.140625" style="13" customWidth="1"/>
    <col min="6" max="7" width="11.7109375" style="9" customWidth="1"/>
    <col min="8" max="8" width="12.8515625" style="9" customWidth="1"/>
    <col min="9" max="9" width="4.140625" style="9" customWidth="1"/>
    <col min="10" max="16384" width="9.140625" style="9" customWidth="1"/>
  </cols>
  <sheetData>
    <row r="1" spans="1:9" s="1" customFormat="1" ht="12.75">
      <c r="A1" s="109"/>
      <c r="B1" s="109"/>
      <c r="C1" s="109"/>
      <c r="D1" s="109"/>
      <c r="E1" s="109"/>
      <c r="F1" s="147"/>
      <c r="G1" s="109"/>
      <c r="H1" s="109"/>
      <c r="I1" s="109"/>
    </row>
    <row r="2" spans="1:8" s="1" customFormat="1" ht="19.5" customHeight="1">
      <c r="A2" s="109"/>
      <c r="B2" s="109"/>
      <c r="C2" s="109"/>
      <c r="D2" s="109"/>
      <c r="E2" s="109"/>
      <c r="F2" s="439" t="s">
        <v>868</v>
      </c>
      <c r="G2" s="439"/>
      <c r="H2" s="439"/>
    </row>
    <row r="3" spans="1:8" s="1" customFormat="1" ht="24.75" customHeight="1">
      <c r="A3" s="109"/>
      <c r="B3" s="109"/>
      <c r="C3" s="109"/>
      <c r="D3" s="109"/>
      <c r="E3" s="109"/>
      <c r="F3" s="392" t="s">
        <v>869</v>
      </c>
      <c r="G3" s="392"/>
      <c r="H3" s="392"/>
    </row>
    <row r="4" spans="1:9" s="1" customFormat="1" ht="15">
      <c r="A4" s="245"/>
      <c r="B4" s="245"/>
      <c r="C4" s="245"/>
      <c r="D4" s="245"/>
      <c r="E4" s="466" t="s">
        <v>787</v>
      </c>
      <c r="F4" s="440"/>
      <c r="G4" s="440"/>
      <c r="H4" s="440"/>
      <c r="I4" s="109"/>
    </row>
    <row r="5" spans="1:9" s="1" customFormat="1" ht="24" customHeight="1">
      <c r="A5" s="246"/>
      <c r="B5" s="246"/>
      <c r="C5" s="246"/>
      <c r="D5" s="246"/>
      <c r="E5" s="394" t="s">
        <v>793</v>
      </c>
      <c r="F5" s="394"/>
      <c r="G5" s="394"/>
      <c r="H5" s="394"/>
      <c r="I5" s="109"/>
    </row>
    <row r="6" spans="1:9" s="1" customFormat="1" ht="21" customHeight="1">
      <c r="A6" s="247"/>
      <c r="B6" s="247"/>
      <c r="C6" s="247"/>
      <c r="D6" s="247"/>
      <c r="E6" s="421" t="s">
        <v>788</v>
      </c>
      <c r="F6" s="421"/>
      <c r="G6" s="421"/>
      <c r="H6" s="421"/>
      <c r="I6" s="109"/>
    </row>
    <row r="7" spans="1:9" ht="15.75" customHeight="1" thickBot="1">
      <c r="A7" s="24"/>
      <c r="B7" s="26"/>
      <c r="C7" s="27"/>
      <c r="D7" s="27"/>
      <c r="E7" s="28"/>
      <c r="F7" s="24"/>
      <c r="G7" s="9" t="s">
        <v>477</v>
      </c>
      <c r="I7" s="39"/>
    </row>
    <row r="8" spans="1:9" ht="45.75" customHeight="1" thickBot="1">
      <c r="A8" s="422" t="s">
        <v>599</v>
      </c>
      <c r="B8" s="425" t="s">
        <v>851</v>
      </c>
      <c r="C8" s="428" t="s">
        <v>162</v>
      </c>
      <c r="D8" s="428" t="s">
        <v>163</v>
      </c>
      <c r="E8" s="441" t="s">
        <v>600</v>
      </c>
      <c r="F8" s="390" t="s">
        <v>288</v>
      </c>
      <c r="G8" s="391"/>
      <c r="H8" s="395"/>
      <c r="I8" s="39"/>
    </row>
    <row r="9" spans="1:9" s="10" customFormat="1" ht="26.25" customHeight="1">
      <c r="A9" s="423"/>
      <c r="B9" s="426"/>
      <c r="C9" s="429"/>
      <c r="D9" s="429"/>
      <c r="E9" s="442"/>
      <c r="F9" s="253" t="s">
        <v>289</v>
      </c>
      <c r="G9" s="254" t="s">
        <v>290</v>
      </c>
      <c r="H9" s="458"/>
      <c r="I9" s="251"/>
    </row>
    <row r="10" spans="1:9" s="11" customFormat="1" ht="42.75" customHeight="1" thickBot="1">
      <c r="A10" s="424"/>
      <c r="B10" s="427"/>
      <c r="C10" s="430"/>
      <c r="D10" s="430"/>
      <c r="E10" s="443"/>
      <c r="F10" s="111" t="s">
        <v>291</v>
      </c>
      <c r="G10" s="112" t="s">
        <v>155</v>
      </c>
      <c r="H10" s="459" t="s">
        <v>156</v>
      </c>
      <c r="I10" s="251"/>
    </row>
    <row r="11" spans="1:9" s="30" customFormat="1" ht="15.75" thickBot="1">
      <c r="A11" s="72">
        <v>1</v>
      </c>
      <c r="B11" s="73">
        <v>2</v>
      </c>
      <c r="C11" s="73">
        <v>3</v>
      </c>
      <c r="D11" s="74">
        <v>4</v>
      </c>
      <c r="E11" s="444">
        <v>5</v>
      </c>
      <c r="F11" s="113">
        <v>6</v>
      </c>
      <c r="G11" s="114">
        <v>7</v>
      </c>
      <c r="H11" s="115">
        <v>8</v>
      </c>
      <c r="I11" s="251"/>
    </row>
    <row r="12" spans="1:9" s="34" customFormat="1" ht="61.5" customHeight="1" thickBot="1">
      <c r="A12" s="67">
        <v>2000</v>
      </c>
      <c r="B12" s="222" t="s">
        <v>164</v>
      </c>
      <c r="C12" s="223" t="s">
        <v>165</v>
      </c>
      <c r="D12" s="224" t="s">
        <v>165</v>
      </c>
      <c r="E12" s="314" t="s">
        <v>641</v>
      </c>
      <c r="F12" s="317">
        <f>SUM(F13,F96,F113,F139,F203,F227,F258,F287,F323,F371,F407)</f>
        <v>802389.1</v>
      </c>
      <c r="G12" s="317">
        <f>SUM(G13,G96,G113,G139,G203,G227,G258,G287,G323,G371,G407)</f>
        <v>668932.7</v>
      </c>
      <c r="H12" s="460">
        <f>SUM(H13,H96,H113,H139,H203,H227,H258,H287,H323,H371,H407)</f>
        <v>206556.40000000002</v>
      </c>
      <c r="I12" s="251"/>
    </row>
    <row r="13" spans="1:9" s="33" customFormat="1" ht="69" customHeight="1">
      <c r="A13" s="35">
        <v>2100</v>
      </c>
      <c r="B13" s="15" t="s">
        <v>638</v>
      </c>
      <c r="C13" s="225" t="s">
        <v>584</v>
      </c>
      <c r="D13" s="226" t="s">
        <v>584</v>
      </c>
      <c r="E13" s="315" t="s">
        <v>642</v>
      </c>
      <c r="F13" s="229">
        <f>SUM(F15,F42,F46,F59,F62,F65,F85,F88)</f>
        <v>288883.30000000005</v>
      </c>
      <c r="G13" s="229">
        <f>SUM(G15,G42,G46,G59,G62,G65,G85,G88)</f>
        <v>216864.2</v>
      </c>
      <c r="H13" s="461">
        <f>SUM(H15,H42,H46,H59,H62,H65,H85,H88)</f>
        <v>72019.1</v>
      </c>
      <c r="I13" s="334"/>
    </row>
    <row r="14" spans="1:9" ht="30" customHeight="1">
      <c r="A14" s="35"/>
      <c r="B14" s="15"/>
      <c r="C14" s="225"/>
      <c r="D14" s="226"/>
      <c r="E14" s="252" t="s">
        <v>527</v>
      </c>
      <c r="F14" s="230"/>
      <c r="G14" s="230"/>
      <c r="H14" s="300"/>
      <c r="I14" s="251"/>
    </row>
    <row r="15" spans="1:9" s="12" customFormat="1" ht="60" customHeight="1">
      <c r="A15" s="32">
        <v>2110</v>
      </c>
      <c r="B15" s="15" t="s">
        <v>638</v>
      </c>
      <c r="C15" s="57" t="s">
        <v>585</v>
      </c>
      <c r="D15" s="58" t="s">
        <v>584</v>
      </c>
      <c r="E15" s="252" t="s">
        <v>358</v>
      </c>
      <c r="F15" s="230">
        <f>SUM(F17)</f>
        <v>134269.6</v>
      </c>
      <c r="G15" s="230">
        <f>SUM(G17)</f>
        <v>133269.6</v>
      </c>
      <c r="H15" s="300">
        <f>SUM(H17)</f>
        <v>1000</v>
      </c>
      <c r="I15" s="251"/>
    </row>
    <row r="16" spans="1:9" s="12" customFormat="1" ht="12" customHeight="1">
      <c r="A16" s="32"/>
      <c r="B16" s="15"/>
      <c r="C16" s="57"/>
      <c r="D16" s="58"/>
      <c r="E16" s="252" t="s">
        <v>528</v>
      </c>
      <c r="F16" s="230"/>
      <c r="G16" s="230"/>
      <c r="H16" s="300"/>
      <c r="I16" s="251"/>
    </row>
    <row r="17" spans="1:9" ht="41.25" customHeight="1">
      <c r="A17" s="36">
        <v>2111</v>
      </c>
      <c r="B17" s="261" t="s">
        <v>638</v>
      </c>
      <c r="C17" s="262" t="s">
        <v>585</v>
      </c>
      <c r="D17" s="263" t="s">
        <v>585</v>
      </c>
      <c r="E17" s="357" t="s">
        <v>359</v>
      </c>
      <c r="F17" s="264">
        <f>SUM(G17:H17)</f>
        <v>134269.6</v>
      </c>
      <c r="G17" s="264">
        <f>G18+G19+G20+G21+G22+G23+G24+G25+G26+G27+G28+G29+G30+G31+G32+G33+G34+G35+G36+G37+G38</f>
        <v>133269.6</v>
      </c>
      <c r="H17" s="264">
        <f>H18+H19+H20+H21+H22+H23+H24+H25+H26+H27+H28+H29+H30+H31+H32+H33+H34+H35+H36+H37+H38</f>
        <v>1000</v>
      </c>
      <c r="I17" s="251"/>
    </row>
    <row r="18" spans="1:9" ht="24" customHeight="1">
      <c r="A18" s="90"/>
      <c r="B18" s="57"/>
      <c r="C18" s="57"/>
      <c r="D18" s="100"/>
      <c r="E18" s="445" t="s">
        <v>794</v>
      </c>
      <c r="F18" s="230">
        <f>SUM(G18:H18)</f>
        <v>104852</v>
      </c>
      <c r="G18" s="230">
        <v>104852</v>
      </c>
      <c r="H18" s="300"/>
      <c r="I18" s="334"/>
    </row>
    <row r="19" spans="1:9" ht="30" customHeight="1">
      <c r="A19" s="90"/>
      <c r="B19" s="57"/>
      <c r="C19" s="57"/>
      <c r="D19" s="100"/>
      <c r="E19" s="445" t="s">
        <v>795</v>
      </c>
      <c r="F19" s="230">
        <f aca="true" t="shared" si="0" ref="F19:F39">SUM(G19:H19)</f>
        <v>4500</v>
      </c>
      <c r="G19" s="230">
        <v>4500</v>
      </c>
      <c r="H19" s="300"/>
      <c r="I19" s="251"/>
    </row>
    <row r="20" spans="1:9" ht="18" customHeight="1">
      <c r="A20" s="90"/>
      <c r="B20" s="57"/>
      <c r="C20" s="57"/>
      <c r="D20" s="100"/>
      <c r="E20" s="446" t="s">
        <v>796</v>
      </c>
      <c r="F20" s="230">
        <f t="shared" si="0"/>
        <v>7893.3</v>
      </c>
      <c r="G20" s="230">
        <v>7893.3</v>
      </c>
      <c r="H20" s="300"/>
      <c r="I20" s="251"/>
    </row>
    <row r="21" spans="1:9" ht="18" customHeight="1">
      <c r="A21" s="90"/>
      <c r="B21" s="57"/>
      <c r="C21" s="57"/>
      <c r="D21" s="100"/>
      <c r="E21" s="446" t="s">
        <v>797</v>
      </c>
      <c r="F21" s="230">
        <f t="shared" si="0"/>
        <v>509</v>
      </c>
      <c r="G21" s="230">
        <v>509</v>
      </c>
      <c r="H21" s="300"/>
      <c r="I21" s="251"/>
    </row>
    <row r="22" spans="1:9" ht="18" customHeight="1">
      <c r="A22" s="90"/>
      <c r="B22" s="57"/>
      <c r="C22" s="57"/>
      <c r="D22" s="100"/>
      <c r="E22" s="446" t="s">
        <v>798</v>
      </c>
      <c r="F22" s="230">
        <f t="shared" si="0"/>
        <v>825.2</v>
      </c>
      <c r="G22" s="230">
        <v>825.2</v>
      </c>
      <c r="H22" s="300"/>
      <c r="I22" s="251"/>
    </row>
    <row r="23" spans="1:9" ht="18" customHeight="1">
      <c r="A23" s="90"/>
      <c r="B23" s="57"/>
      <c r="C23" s="57"/>
      <c r="D23" s="100"/>
      <c r="E23" s="446" t="s">
        <v>799</v>
      </c>
      <c r="F23" s="230">
        <f t="shared" si="0"/>
        <v>500</v>
      </c>
      <c r="G23" s="230">
        <v>500</v>
      </c>
      <c r="H23" s="300"/>
      <c r="I23" s="251"/>
    </row>
    <row r="24" spans="1:9" ht="18" customHeight="1">
      <c r="A24" s="90"/>
      <c r="B24" s="57"/>
      <c r="C24" s="57"/>
      <c r="D24" s="100"/>
      <c r="E24" s="446" t="s">
        <v>800</v>
      </c>
      <c r="F24" s="230">
        <f t="shared" si="0"/>
        <v>1000</v>
      </c>
      <c r="G24" s="230">
        <v>1000</v>
      </c>
      <c r="H24" s="300"/>
      <c r="I24" s="251"/>
    </row>
    <row r="25" spans="1:9" ht="18" customHeight="1">
      <c r="A25" s="90"/>
      <c r="B25" s="57"/>
      <c r="C25" s="57"/>
      <c r="D25" s="100"/>
      <c r="E25" s="446" t="s">
        <v>801</v>
      </c>
      <c r="F25" s="230">
        <f t="shared" si="0"/>
        <v>180</v>
      </c>
      <c r="G25" s="230">
        <v>180</v>
      </c>
      <c r="H25" s="300"/>
      <c r="I25" s="251"/>
    </row>
    <row r="26" spans="1:9" ht="18" customHeight="1">
      <c r="A26" s="90"/>
      <c r="B26" s="57"/>
      <c r="C26" s="57"/>
      <c r="D26" s="100"/>
      <c r="E26" s="446" t="s">
        <v>802</v>
      </c>
      <c r="F26" s="230">
        <f t="shared" si="0"/>
        <v>200</v>
      </c>
      <c r="G26" s="230">
        <v>200</v>
      </c>
      <c r="H26" s="300"/>
      <c r="I26" s="251"/>
    </row>
    <row r="27" spans="1:9" ht="18" customHeight="1">
      <c r="A27" s="90"/>
      <c r="B27" s="57"/>
      <c r="C27" s="57"/>
      <c r="D27" s="100"/>
      <c r="E27" s="446" t="s">
        <v>803</v>
      </c>
      <c r="F27" s="230">
        <f t="shared" si="0"/>
        <v>300</v>
      </c>
      <c r="G27" s="230">
        <v>300</v>
      </c>
      <c r="H27" s="300"/>
      <c r="I27" s="251"/>
    </row>
    <row r="28" spans="1:9" ht="18" customHeight="1">
      <c r="A28" s="90"/>
      <c r="B28" s="57"/>
      <c r="C28" s="57"/>
      <c r="D28" s="100"/>
      <c r="E28" s="446" t="s">
        <v>804</v>
      </c>
      <c r="F28" s="230">
        <f t="shared" si="0"/>
        <v>1000</v>
      </c>
      <c r="G28" s="230">
        <v>1000</v>
      </c>
      <c r="H28" s="300"/>
      <c r="I28" s="251"/>
    </row>
    <row r="29" spans="1:9" ht="18" customHeight="1">
      <c r="A29" s="90"/>
      <c r="B29" s="57"/>
      <c r="C29" s="57"/>
      <c r="D29" s="100"/>
      <c r="E29" s="446" t="s">
        <v>805</v>
      </c>
      <c r="F29" s="230">
        <f t="shared" si="0"/>
        <v>200</v>
      </c>
      <c r="G29" s="230">
        <v>200</v>
      </c>
      <c r="H29" s="300"/>
      <c r="I29" s="251"/>
    </row>
    <row r="30" spans="1:9" ht="27" customHeight="1">
      <c r="A30" s="90"/>
      <c r="B30" s="57"/>
      <c r="C30" s="57"/>
      <c r="D30" s="100"/>
      <c r="E30" s="446" t="s">
        <v>806</v>
      </c>
      <c r="F30" s="230">
        <f t="shared" si="0"/>
        <v>1000</v>
      </c>
      <c r="G30" s="230">
        <v>1000</v>
      </c>
      <c r="H30" s="300"/>
      <c r="I30" s="251"/>
    </row>
    <row r="31" spans="1:9" ht="33" customHeight="1">
      <c r="A31" s="90"/>
      <c r="B31" s="57"/>
      <c r="C31" s="57"/>
      <c r="D31" s="100"/>
      <c r="E31" s="446" t="s">
        <v>807</v>
      </c>
      <c r="F31" s="230">
        <f t="shared" si="0"/>
        <v>2513.5</v>
      </c>
      <c r="G31" s="230">
        <v>2513.5</v>
      </c>
      <c r="H31" s="300"/>
      <c r="I31" s="251"/>
    </row>
    <row r="32" spans="1:9" ht="18" customHeight="1">
      <c r="A32" s="90"/>
      <c r="B32" s="57"/>
      <c r="C32" s="57"/>
      <c r="D32" s="100"/>
      <c r="E32" s="446" t="s">
        <v>808</v>
      </c>
      <c r="F32" s="230">
        <f t="shared" si="0"/>
        <v>939</v>
      </c>
      <c r="G32" s="230">
        <v>939</v>
      </c>
      <c r="H32" s="300"/>
      <c r="I32" s="251"/>
    </row>
    <row r="33" spans="1:9" ht="18" customHeight="1">
      <c r="A33" s="90"/>
      <c r="B33" s="57"/>
      <c r="C33" s="57"/>
      <c r="D33" s="100"/>
      <c r="E33" s="446" t="s">
        <v>809</v>
      </c>
      <c r="F33" s="230">
        <f t="shared" si="0"/>
        <v>4757.6</v>
      </c>
      <c r="G33" s="230">
        <v>4757.6</v>
      </c>
      <c r="H33" s="300"/>
      <c r="I33" s="251"/>
    </row>
    <row r="34" spans="1:9" ht="18" customHeight="1">
      <c r="A34" s="90"/>
      <c r="B34" s="57"/>
      <c r="C34" s="57"/>
      <c r="D34" s="100"/>
      <c r="E34" s="446" t="s">
        <v>811</v>
      </c>
      <c r="F34" s="230">
        <f t="shared" si="0"/>
        <v>700</v>
      </c>
      <c r="G34" s="230">
        <v>700</v>
      </c>
      <c r="H34" s="300"/>
      <c r="I34" s="251"/>
    </row>
    <row r="35" spans="1:9" ht="18" customHeight="1">
      <c r="A35" s="90"/>
      <c r="B35" s="57"/>
      <c r="C35" s="57"/>
      <c r="D35" s="100"/>
      <c r="E35" s="446" t="s">
        <v>810</v>
      </c>
      <c r="F35" s="230">
        <f t="shared" si="0"/>
        <v>1000</v>
      </c>
      <c r="G35" s="230">
        <v>1000</v>
      </c>
      <c r="H35" s="300"/>
      <c r="I35" s="251"/>
    </row>
    <row r="36" spans="1:9" ht="18" customHeight="1">
      <c r="A36" s="90"/>
      <c r="B36" s="57"/>
      <c r="C36" s="57"/>
      <c r="D36" s="100"/>
      <c r="E36" s="446" t="s">
        <v>812</v>
      </c>
      <c r="F36" s="230">
        <f t="shared" si="0"/>
        <v>300</v>
      </c>
      <c r="G36" s="230">
        <v>300</v>
      </c>
      <c r="H36" s="300"/>
      <c r="I36" s="251"/>
    </row>
    <row r="37" spans="1:9" ht="18" customHeight="1">
      <c r="A37" s="90"/>
      <c r="B37" s="57"/>
      <c r="C37" s="57"/>
      <c r="D37" s="100"/>
      <c r="E37" s="446" t="s">
        <v>813</v>
      </c>
      <c r="F37" s="230">
        <f t="shared" si="0"/>
        <v>100</v>
      </c>
      <c r="G37" s="230">
        <v>100</v>
      </c>
      <c r="H37" s="300"/>
      <c r="I37" s="251"/>
    </row>
    <row r="38" spans="1:9" ht="18" customHeight="1">
      <c r="A38" s="90"/>
      <c r="B38" s="57"/>
      <c r="C38" s="57"/>
      <c r="D38" s="100"/>
      <c r="E38" s="445" t="s">
        <v>867</v>
      </c>
      <c r="F38" s="230">
        <f t="shared" si="0"/>
        <v>1000</v>
      </c>
      <c r="G38" s="230"/>
      <c r="H38" s="300">
        <v>1000</v>
      </c>
      <c r="I38" s="251"/>
    </row>
    <row r="39" spans="1:220" ht="18" customHeight="1">
      <c r="A39" s="100"/>
      <c r="B39" s="100"/>
      <c r="C39" s="100"/>
      <c r="D39" s="100"/>
      <c r="E39" s="269"/>
      <c r="F39" s="230">
        <f t="shared" si="0"/>
        <v>0</v>
      </c>
      <c r="G39" s="230"/>
      <c r="H39" s="300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  <c r="FW39" s="312"/>
      <c r="FX39" s="312"/>
      <c r="FY39" s="312"/>
      <c r="FZ39" s="312"/>
      <c r="GA39" s="312"/>
      <c r="GB39" s="312"/>
      <c r="GC39" s="312"/>
      <c r="GD39" s="312"/>
      <c r="GE39" s="312"/>
      <c r="GF39" s="312"/>
      <c r="GG39" s="312"/>
      <c r="GH39" s="312"/>
      <c r="GI39" s="312"/>
      <c r="GJ39" s="312"/>
      <c r="GK39" s="312"/>
      <c r="GL39" s="312"/>
      <c r="GM39" s="312"/>
      <c r="GN39" s="312"/>
      <c r="GO39" s="312"/>
      <c r="GP39" s="312"/>
      <c r="GQ39" s="312"/>
      <c r="GR39" s="312"/>
      <c r="GS39" s="312"/>
      <c r="GT39" s="312"/>
      <c r="GU39" s="312"/>
      <c r="GV39" s="312"/>
      <c r="GW39" s="312"/>
      <c r="GX39" s="312"/>
      <c r="GY39" s="312"/>
      <c r="GZ39" s="312"/>
      <c r="HA39" s="312"/>
      <c r="HB39" s="312"/>
      <c r="HC39" s="312"/>
      <c r="HD39" s="312"/>
      <c r="HE39" s="312"/>
      <c r="HF39" s="312"/>
      <c r="HG39" s="312"/>
      <c r="HH39" s="312"/>
      <c r="HI39" s="312"/>
      <c r="HJ39" s="312"/>
      <c r="HK39" s="312"/>
      <c r="HL39" s="312"/>
    </row>
    <row r="40" spans="1:9" ht="23.25" customHeight="1">
      <c r="A40" s="90">
        <v>2112</v>
      </c>
      <c r="B40" s="57" t="s">
        <v>638</v>
      </c>
      <c r="C40" s="57" t="s">
        <v>585</v>
      </c>
      <c r="D40" s="57" t="s">
        <v>586</v>
      </c>
      <c r="E40" s="270" t="s">
        <v>166</v>
      </c>
      <c r="F40" s="230">
        <f>SUM(G40:H40)</f>
        <v>0</v>
      </c>
      <c r="G40" s="230"/>
      <c r="H40" s="300"/>
      <c r="I40" s="251"/>
    </row>
    <row r="41" spans="1:9" ht="18.75" customHeight="1" thickBot="1">
      <c r="A41" s="35">
        <v>2113</v>
      </c>
      <c r="B41" s="15" t="s">
        <v>638</v>
      </c>
      <c r="C41" s="225" t="s">
        <v>585</v>
      </c>
      <c r="D41" s="226" t="s">
        <v>438</v>
      </c>
      <c r="E41" s="271" t="s">
        <v>167</v>
      </c>
      <c r="F41" s="265">
        <f>SUM(G41:H41)</f>
        <v>0</v>
      </c>
      <c r="G41" s="265"/>
      <c r="H41" s="462"/>
      <c r="I41" s="251"/>
    </row>
    <row r="42" spans="1:9" ht="18.75" customHeight="1">
      <c r="A42" s="32">
        <v>2120</v>
      </c>
      <c r="B42" s="15" t="s">
        <v>638</v>
      </c>
      <c r="C42" s="57" t="s">
        <v>586</v>
      </c>
      <c r="D42" s="58" t="s">
        <v>584</v>
      </c>
      <c r="E42" s="252" t="s">
        <v>168</v>
      </c>
      <c r="F42" s="230">
        <f>SUM(F44:F45)</f>
        <v>0</v>
      </c>
      <c r="G42" s="230">
        <f>SUM(G44:G45)</f>
        <v>0</v>
      </c>
      <c r="H42" s="300">
        <f>SUM(H44:H45)</f>
        <v>0</v>
      </c>
      <c r="I42" s="251"/>
    </row>
    <row r="43" spans="1:9" s="12" customFormat="1" ht="12" customHeight="1">
      <c r="A43" s="32"/>
      <c r="B43" s="15"/>
      <c r="C43" s="57"/>
      <c r="D43" s="58"/>
      <c r="E43" s="252" t="s">
        <v>528</v>
      </c>
      <c r="F43" s="230"/>
      <c r="G43" s="230"/>
      <c r="H43" s="300"/>
      <c r="I43" s="251"/>
    </row>
    <row r="44" spans="1:9" ht="16.5" customHeight="1" thickBot="1">
      <c r="A44" s="32">
        <v>2121</v>
      </c>
      <c r="B44" s="15" t="s">
        <v>638</v>
      </c>
      <c r="C44" s="57" t="s">
        <v>586</v>
      </c>
      <c r="D44" s="58" t="s">
        <v>585</v>
      </c>
      <c r="E44" s="252" t="s">
        <v>360</v>
      </c>
      <c r="F44" s="232">
        <f>SUM(G44:H44)</f>
        <v>0</v>
      </c>
      <c r="G44" s="232"/>
      <c r="H44" s="354"/>
      <c r="I44" s="251"/>
    </row>
    <row r="45" spans="1:9" ht="35.25" customHeight="1" thickBot="1">
      <c r="A45" s="32">
        <v>2122</v>
      </c>
      <c r="B45" s="15" t="s">
        <v>638</v>
      </c>
      <c r="C45" s="57" t="s">
        <v>586</v>
      </c>
      <c r="D45" s="58" t="s">
        <v>586</v>
      </c>
      <c r="E45" s="252" t="s">
        <v>170</v>
      </c>
      <c r="F45" s="232">
        <f>SUM(G45:H45)</f>
        <v>0</v>
      </c>
      <c r="G45" s="232"/>
      <c r="H45" s="354"/>
      <c r="I45" s="251"/>
    </row>
    <row r="46" spans="1:9" ht="30" customHeight="1">
      <c r="A46" s="32">
        <v>2130</v>
      </c>
      <c r="B46" s="15" t="s">
        <v>638</v>
      </c>
      <c r="C46" s="57" t="s">
        <v>438</v>
      </c>
      <c r="D46" s="58" t="s">
        <v>584</v>
      </c>
      <c r="E46" s="321" t="s">
        <v>171</v>
      </c>
      <c r="F46" s="318">
        <f>SUM(F50,F49)</f>
        <v>6000</v>
      </c>
      <c r="G46" s="318">
        <f>SUM(G50,G49)</f>
        <v>6000</v>
      </c>
      <c r="H46" s="318">
        <f>SUM(H50,H49)</f>
        <v>0</v>
      </c>
      <c r="I46" s="251"/>
    </row>
    <row r="47" spans="1:9" s="12" customFormat="1" ht="10.5" customHeight="1">
      <c r="A47" s="32"/>
      <c r="B47" s="15"/>
      <c r="C47" s="57"/>
      <c r="D47" s="58"/>
      <c r="E47" s="252" t="s">
        <v>528</v>
      </c>
      <c r="F47" s="230"/>
      <c r="G47" s="230"/>
      <c r="H47" s="300"/>
      <c r="I47" s="251"/>
    </row>
    <row r="48" spans="1:9" ht="31.5" customHeight="1" thickBot="1">
      <c r="A48" s="32">
        <v>2131</v>
      </c>
      <c r="B48" s="15" t="s">
        <v>638</v>
      </c>
      <c r="C48" s="57" t="s">
        <v>438</v>
      </c>
      <c r="D48" s="58" t="s">
        <v>585</v>
      </c>
      <c r="E48" s="252" t="s">
        <v>172</v>
      </c>
      <c r="F48" s="232">
        <f>SUM(G48:H48)</f>
        <v>0</v>
      </c>
      <c r="G48" s="232"/>
      <c r="H48" s="354"/>
      <c r="I48" s="251"/>
    </row>
    <row r="49" spans="1:9" ht="27" customHeight="1" thickBot="1">
      <c r="A49" s="32">
        <v>2132</v>
      </c>
      <c r="B49" s="15" t="s">
        <v>638</v>
      </c>
      <c r="C49" s="57">
        <v>3</v>
      </c>
      <c r="D49" s="58">
        <v>2</v>
      </c>
      <c r="E49" s="252" t="s">
        <v>173</v>
      </c>
      <c r="F49" s="232">
        <f>SUM(G49:H49)</f>
        <v>0</v>
      </c>
      <c r="G49" s="232"/>
      <c r="H49" s="232"/>
      <c r="I49" s="251"/>
    </row>
    <row r="50" spans="1:9" ht="24" customHeight="1" thickBot="1">
      <c r="A50" s="32">
        <v>2133</v>
      </c>
      <c r="B50" s="15" t="s">
        <v>638</v>
      </c>
      <c r="C50" s="57">
        <v>3</v>
      </c>
      <c r="D50" s="58">
        <v>3</v>
      </c>
      <c r="E50" s="321" t="s">
        <v>174</v>
      </c>
      <c r="F50" s="232">
        <f>SUM(G50:H50)</f>
        <v>6000</v>
      </c>
      <c r="G50" s="264">
        <f>SUM(G51:G58)</f>
        <v>6000</v>
      </c>
      <c r="H50" s="264">
        <f>SUM(H51:H58)</f>
        <v>0</v>
      </c>
      <c r="I50" s="251"/>
    </row>
    <row r="51" spans="1:9" ht="30" customHeight="1" thickBot="1">
      <c r="A51" s="32"/>
      <c r="B51" s="15"/>
      <c r="C51" s="57"/>
      <c r="D51" s="58"/>
      <c r="E51" s="446" t="s">
        <v>814</v>
      </c>
      <c r="F51" s="232">
        <f aca="true" t="shared" si="1" ref="F51:F58">SUM(G51:H51)</f>
        <v>4990</v>
      </c>
      <c r="G51" s="264">
        <v>4990</v>
      </c>
      <c r="H51" s="353"/>
      <c r="I51" s="251"/>
    </row>
    <row r="52" spans="1:9" ht="24" customHeight="1" thickBot="1">
      <c r="A52" s="32"/>
      <c r="B52" s="15"/>
      <c r="C52" s="57"/>
      <c r="D52" s="58"/>
      <c r="E52" s="446" t="s">
        <v>796</v>
      </c>
      <c r="F52" s="232">
        <f t="shared" si="1"/>
        <v>100</v>
      </c>
      <c r="G52" s="264">
        <v>100</v>
      </c>
      <c r="H52" s="353"/>
      <c r="I52" s="251"/>
    </row>
    <row r="53" spans="1:9" ht="24" customHeight="1" thickBot="1">
      <c r="A53" s="32"/>
      <c r="B53" s="15"/>
      <c r="C53" s="57"/>
      <c r="D53" s="58"/>
      <c r="E53" s="446" t="s">
        <v>817</v>
      </c>
      <c r="F53" s="232">
        <f t="shared" si="1"/>
        <v>130</v>
      </c>
      <c r="G53" s="264">
        <v>130</v>
      </c>
      <c r="H53" s="353"/>
      <c r="I53" s="251"/>
    </row>
    <row r="54" spans="1:9" ht="24" customHeight="1" thickBot="1">
      <c r="A54" s="32"/>
      <c r="B54" s="15"/>
      <c r="C54" s="57"/>
      <c r="D54" s="58"/>
      <c r="E54" s="446" t="s">
        <v>800</v>
      </c>
      <c r="F54" s="232">
        <f t="shared" si="1"/>
        <v>40</v>
      </c>
      <c r="G54" s="264">
        <v>40</v>
      </c>
      <c r="H54" s="353"/>
      <c r="I54" s="251"/>
    </row>
    <row r="55" spans="1:9" ht="37.5" customHeight="1" thickBot="1">
      <c r="A55" s="32"/>
      <c r="B55" s="15"/>
      <c r="C55" s="57"/>
      <c r="D55" s="58"/>
      <c r="E55" s="445" t="s">
        <v>815</v>
      </c>
      <c r="F55" s="232">
        <f t="shared" si="1"/>
        <v>50</v>
      </c>
      <c r="G55" s="264">
        <v>50</v>
      </c>
      <c r="H55" s="353"/>
      <c r="I55" s="251"/>
    </row>
    <row r="56" spans="1:9" ht="24" customHeight="1" thickBot="1">
      <c r="A56" s="32"/>
      <c r="B56" s="15"/>
      <c r="C56" s="57"/>
      <c r="D56" s="58"/>
      <c r="E56" s="446" t="s">
        <v>808</v>
      </c>
      <c r="F56" s="232">
        <f t="shared" si="1"/>
        <v>60</v>
      </c>
      <c r="G56" s="264">
        <v>60</v>
      </c>
      <c r="H56" s="353"/>
      <c r="I56" s="251"/>
    </row>
    <row r="57" spans="1:9" ht="24" customHeight="1" thickBot="1">
      <c r="A57" s="32"/>
      <c r="B57" s="15"/>
      <c r="C57" s="57"/>
      <c r="D57" s="58"/>
      <c r="E57" s="446" t="s">
        <v>810</v>
      </c>
      <c r="F57" s="232">
        <f t="shared" si="1"/>
        <v>30</v>
      </c>
      <c r="G57" s="264">
        <v>30</v>
      </c>
      <c r="H57" s="353"/>
      <c r="I57" s="251"/>
    </row>
    <row r="58" spans="1:9" ht="30" customHeight="1" thickBot="1">
      <c r="A58" s="32"/>
      <c r="B58" s="15"/>
      <c r="C58" s="57"/>
      <c r="D58" s="58"/>
      <c r="E58" s="446" t="s">
        <v>816</v>
      </c>
      <c r="F58" s="232">
        <f t="shared" si="1"/>
        <v>600</v>
      </c>
      <c r="G58" s="264">
        <v>600</v>
      </c>
      <c r="H58" s="353"/>
      <c r="I58" s="251"/>
    </row>
    <row r="59" spans="1:9" ht="27.75" customHeight="1">
      <c r="A59" s="32">
        <v>2140</v>
      </c>
      <c r="B59" s="15" t="s">
        <v>638</v>
      </c>
      <c r="C59" s="57">
        <v>4</v>
      </c>
      <c r="D59" s="58">
        <v>0</v>
      </c>
      <c r="E59" s="252" t="s">
        <v>175</v>
      </c>
      <c r="F59" s="230">
        <f>SUM(F61)</f>
        <v>0</v>
      </c>
      <c r="G59" s="230">
        <f>SUM(G61)</f>
        <v>0</v>
      </c>
      <c r="H59" s="300">
        <f>SUM(H61)</f>
        <v>0</v>
      </c>
      <c r="I59" s="251"/>
    </row>
    <row r="60" spans="1:9" s="12" customFormat="1" ht="14.25" customHeight="1">
      <c r="A60" s="32"/>
      <c r="B60" s="15"/>
      <c r="C60" s="57"/>
      <c r="D60" s="58"/>
      <c r="E60" s="252" t="s">
        <v>528</v>
      </c>
      <c r="F60" s="230"/>
      <c r="G60" s="230"/>
      <c r="H60" s="300"/>
      <c r="I60" s="251"/>
    </row>
    <row r="61" spans="1:9" ht="24.75" customHeight="1" thickBot="1">
      <c r="A61" s="32">
        <v>2141</v>
      </c>
      <c r="B61" s="15" t="s">
        <v>638</v>
      </c>
      <c r="C61" s="57">
        <v>4</v>
      </c>
      <c r="D61" s="58">
        <v>1</v>
      </c>
      <c r="E61" s="252" t="s">
        <v>176</v>
      </c>
      <c r="F61" s="232">
        <f>SUM(G61:H61)</f>
        <v>0</v>
      </c>
      <c r="G61" s="232"/>
      <c r="H61" s="354"/>
      <c r="I61" s="251"/>
    </row>
    <row r="62" spans="1:9" ht="49.5" customHeight="1">
      <c r="A62" s="32">
        <v>2150</v>
      </c>
      <c r="B62" s="15" t="s">
        <v>638</v>
      </c>
      <c r="C62" s="57">
        <v>5</v>
      </c>
      <c r="D62" s="58">
        <v>0</v>
      </c>
      <c r="E62" s="252" t="s">
        <v>177</v>
      </c>
      <c r="F62" s="230">
        <f>SUM(F64)</f>
        <v>0</v>
      </c>
      <c r="G62" s="230">
        <f>SUM(G64)</f>
        <v>0</v>
      </c>
      <c r="H62" s="300">
        <f>SUM(H64)</f>
        <v>0</v>
      </c>
      <c r="I62" s="251"/>
    </row>
    <row r="63" spans="1:9" s="12" customFormat="1" ht="16.5" customHeight="1">
      <c r="A63" s="32"/>
      <c r="B63" s="15"/>
      <c r="C63" s="57"/>
      <c r="D63" s="58"/>
      <c r="E63" s="252" t="s">
        <v>528</v>
      </c>
      <c r="F63" s="230"/>
      <c r="G63" s="230"/>
      <c r="H63" s="300"/>
      <c r="I63" s="251"/>
    </row>
    <row r="64" spans="1:9" ht="52.5" customHeight="1" thickBot="1">
      <c r="A64" s="32">
        <v>2151</v>
      </c>
      <c r="B64" s="15" t="s">
        <v>638</v>
      </c>
      <c r="C64" s="57">
        <v>5</v>
      </c>
      <c r="D64" s="58">
        <v>1</v>
      </c>
      <c r="E64" s="252" t="s">
        <v>178</v>
      </c>
      <c r="F64" s="232">
        <f>SUM(G64:H64)</f>
        <v>0</v>
      </c>
      <c r="G64" s="232"/>
      <c r="H64" s="354"/>
      <c r="I64" s="251"/>
    </row>
    <row r="65" spans="1:9" ht="37.5" customHeight="1">
      <c r="A65" s="32">
        <v>2160</v>
      </c>
      <c r="B65" s="15" t="s">
        <v>638</v>
      </c>
      <c r="C65" s="57">
        <v>6</v>
      </c>
      <c r="D65" s="58">
        <v>0</v>
      </c>
      <c r="E65" s="321" t="s">
        <v>179</v>
      </c>
      <c r="F65" s="230">
        <f>SUM(F67)</f>
        <v>148613.7</v>
      </c>
      <c r="G65" s="230">
        <f>SUM(G67)</f>
        <v>77594.6</v>
      </c>
      <c r="H65" s="300">
        <f>SUM(H67)</f>
        <v>71019.1</v>
      </c>
      <c r="I65" s="251"/>
    </row>
    <row r="66" spans="1:9" s="12" customFormat="1" ht="10.5" customHeight="1">
      <c r="A66" s="32"/>
      <c r="B66" s="15"/>
      <c r="C66" s="57"/>
      <c r="D66" s="58"/>
      <c r="E66" s="252" t="s">
        <v>528</v>
      </c>
      <c r="F66" s="230"/>
      <c r="G66" s="230"/>
      <c r="H66" s="300"/>
      <c r="I66" s="251"/>
    </row>
    <row r="67" spans="1:9" ht="39" customHeight="1">
      <c r="A67" s="36">
        <v>2161</v>
      </c>
      <c r="B67" s="261" t="s">
        <v>638</v>
      </c>
      <c r="C67" s="262">
        <v>6</v>
      </c>
      <c r="D67" s="263">
        <v>1</v>
      </c>
      <c r="E67" s="357" t="s">
        <v>180</v>
      </c>
      <c r="F67" s="264">
        <f>SUM(G67:H67)</f>
        <v>148613.7</v>
      </c>
      <c r="G67" s="264">
        <f>G68+G69+G70+G71+G72+G73+G74+G75+G76+G77+G78</f>
        <v>77594.6</v>
      </c>
      <c r="H67" s="264">
        <f>H68+H69+H70+H71+H72+H73+H74+H75+H76+H77+H78+H79+H82+H84</f>
        <v>71019.1</v>
      </c>
      <c r="I67" s="251"/>
    </row>
    <row r="68" spans="1:9" ht="24.75" customHeight="1">
      <c r="A68" s="90"/>
      <c r="B68" s="57"/>
      <c r="C68" s="57"/>
      <c r="D68" s="57"/>
      <c r="E68" s="447" t="s">
        <v>818</v>
      </c>
      <c r="F68" s="264">
        <f aca="true" t="shared" si="2" ref="F68:F84">SUM(G68:H68)</f>
        <v>300</v>
      </c>
      <c r="G68" s="230">
        <v>300</v>
      </c>
      <c r="H68" s="300"/>
      <c r="I68" s="251"/>
    </row>
    <row r="69" spans="1:9" ht="24.75" customHeight="1">
      <c r="A69" s="90"/>
      <c r="B69" s="57"/>
      <c r="C69" s="57"/>
      <c r="D69" s="57"/>
      <c r="E69" s="447" t="s">
        <v>804</v>
      </c>
      <c r="F69" s="264">
        <f t="shared" si="2"/>
        <v>3092.4</v>
      </c>
      <c r="G69" s="230">
        <v>3092.4</v>
      </c>
      <c r="H69" s="300"/>
      <c r="I69" s="251"/>
    </row>
    <row r="70" spans="1:9" ht="24.75" customHeight="1">
      <c r="A70" s="90"/>
      <c r="B70" s="57"/>
      <c r="C70" s="57"/>
      <c r="D70" s="57"/>
      <c r="E70" s="447" t="s">
        <v>805</v>
      </c>
      <c r="F70" s="264">
        <f t="shared" si="2"/>
        <v>1500</v>
      </c>
      <c r="G70" s="230">
        <v>1500</v>
      </c>
      <c r="H70" s="300"/>
      <c r="I70" s="251"/>
    </row>
    <row r="71" spans="1:9" ht="24.75" customHeight="1">
      <c r="A71" s="90"/>
      <c r="B71" s="57"/>
      <c r="C71" s="57"/>
      <c r="D71" s="57"/>
      <c r="E71" s="447" t="s">
        <v>811</v>
      </c>
      <c r="F71" s="264">
        <f t="shared" si="2"/>
        <v>800</v>
      </c>
      <c r="G71" s="230">
        <v>800</v>
      </c>
      <c r="H71" s="300"/>
      <c r="I71" s="251"/>
    </row>
    <row r="72" spans="1:9" ht="24.75" customHeight="1">
      <c r="A72" s="90"/>
      <c r="B72" s="57"/>
      <c r="C72" s="57"/>
      <c r="D72" s="57"/>
      <c r="E72" s="447" t="s">
        <v>819</v>
      </c>
      <c r="F72" s="264">
        <f t="shared" si="2"/>
        <v>3003.7</v>
      </c>
      <c r="G72" s="230">
        <v>3003.7</v>
      </c>
      <c r="H72" s="300"/>
      <c r="I72" s="251"/>
    </row>
    <row r="73" spans="1:9" ht="39.75" customHeight="1">
      <c r="A73" s="90"/>
      <c r="B73" s="57"/>
      <c r="C73" s="57"/>
      <c r="D73" s="57"/>
      <c r="E73" s="448" t="s">
        <v>820</v>
      </c>
      <c r="F73" s="264">
        <f t="shared" si="2"/>
        <v>15922.5</v>
      </c>
      <c r="G73" s="230">
        <v>15922.5</v>
      </c>
      <c r="H73" s="300"/>
      <c r="I73" s="251"/>
    </row>
    <row r="74" spans="1:9" ht="24.75" customHeight="1">
      <c r="A74" s="90"/>
      <c r="B74" s="57"/>
      <c r="C74" s="57"/>
      <c r="D74" s="57"/>
      <c r="E74" s="449" t="s">
        <v>840</v>
      </c>
      <c r="F74" s="264">
        <f t="shared" si="2"/>
        <v>100</v>
      </c>
      <c r="G74" s="230">
        <v>100</v>
      </c>
      <c r="H74" s="300"/>
      <c r="I74" s="251"/>
    </row>
    <row r="75" spans="1:9" ht="24.75" customHeight="1">
      <c r="A75" s="90"/>
      <c r="B75" s="57"/>
      <c r="C75" s="57"/>
      <c r="D75" s="57"/>
      <c r="E75" s="449" t="s">
        <v>821</v>
      </c>
      <c r="F75" s="264">
        <f t="shared" si="2"/>
        <v>49000</v>
      </c>
      <c r="G75" s="230">
        <v>49000</v>
      </c>
      <c r="H75" s="300"/>
      <c r="I75" s="251"/>
    </row>
    <row r="76" spans="1:9" ht="24.75" customHeight="1">
      <c r="A76" s="90"/>
      <c r="B76" s="57"/>
      <c r="C76" s="57"/>
      <c r="D76" s="57"/>
      <c r="E76" s="447" t="s">
        <v>822</v>
      </c>
      <c r="F76" s="264">
        <f t="shared" si="2"/>
        <v>2700</v>
      </c>
      <c r="G76" s="230">
        <v>2700</v>
      </c>
      <c r="H76" s="300"/>
      <c r="I76" s="251"/>
    </row>
    <row r="77" spans="1:9" ht="30" customHeight="1">
      <c r="A77" s="352"/>
      <c r="B77" s="15"/>
      <c r="C77" s="57"/>
      <c r="D77" s="57"/>
      <c r="E77" s="447" t="s">
        <v>823</v>
      </c>
      <c r="F77" s="264">
        <f t="shared" si="2"/>
        <v>176</v>
      </c>
      <c r="G77" s="230">
        <v>176</v>
      </c>
      <c r="H77" s="300"/>
      <c r="I77" s="251"/>
    </row>
    <row r="78" spans="1:9" ht="24.75" customHeight="1">
      <c r="A78" s="352"/>
      <c r="B78" s="15"/>
      <c r="C78" s="57"/>
      <c r="D78" s="57"/>
      <c r="E78" s="447" t="s">
        <v>813</v>
      </c>
      <c r="F78" s="264">
        <f t="shared" si="2"/>
        <v>1000</v>
      </c>
      <c r="G78" s="230">
        <v>1000</v>
      </c>
      <c r="H78" s="300"/>
      <c r="I78" s="251"/>
    </row>
    <row r="79" spans="1:9" ht="24.75" customHeight="1">
      <c r="A79" s="352"/>
      <c r="B79" s="15"/>
      <c r="C79" s="57"/>
      <c r="D79" s="57"/>
      <c r="E79" s="450" t="s">
        <v>856</v>
      </c>
      <c r="F79" s="264">
        <f t="shared" si="2"/>
        <v>60000</v>
      </c>
      <c r="G79" s="230"/>
      <c r="H79" s="300">
        <f>SUM(H80+H81)</f>
        <v>60000</v>
      </c>
      <c r="I79" s="251"/>
    </row>
    <row r="80" spans="1:9" ht="24.75" customHeight="1">
      <c r="A80" s="352"/>
      <c r="B80" s="15"/>
      <c r="C80" s="57"/>
      <c r="D80" s="57"/>
      <c r="E80" s="447" t="s">
        <v>854</v>
      </c>
      <c r="F80" s="264">
        <f t="shared" si="2"/>
        <v>36000</v>
      </c>
      <c r="G80" s="230"/>
      <c r="H80" s="300">
        <v>36000</v>
      </c>
      <c r="I80" s="251"/>
    </row>
    <row r="81" spans="1:9" ht="33.75" customHeight="1">
      <c r="A81" s="352"/>
      <c r="B81" s="15"/>
      <c r="C81" s="57"/>
      <c r="D81" s="57"/>
      <c r="E81" s="447" t="s">
        <v>855</v>
      </c>
      <c r="F81" s="264">
        <f t="shared" si="2"/>
        <v>24000</v>
      </c>
      <c r="G81" s="230"/>
      <c r="H81" s="300">
        <v>24000</v>
      </c>
      <c r="I81" s="251"/>
    </row>
    <row r="82" spans="1:9" ht="27.75" customHeight="1">
      <c r="A82" s="352"/>
      <c r="B82" s="15"/>
      <c r="C82" s="57"/>
      <c r="D82" s="57"/>
      <c r="E82" s="451" t="s">
        <v>857</v>
      </c>
      <c r="F82" s="264">
        <f t="shared" si="2"/>
        <v>1000</v>
      </c>
      <c r="G82" s="230"/>
      <c r="H82" s="300">
        <f>SUM(H83)</f>
        <v>1000</v>
      </c>
      <c r="I82" s="251"/>
    </row>
    <row r="83" spans="1:9" ht="48" customHeight="1">
      <c r="A83" s="352"/>
      <c r="B83" s="15"/>
      <c r="C83" s="57"/>
      <c r="D83" s="57"/>
      <c r="E83" s="445" t="s">
        <v>858</v>
      </c>
      <c r="F83" s="264">
        <f t="shared" si="2"/>
        <v>1000</v>
      </c>
      <c r="G83" s="230"/>
      <c r="H83" s="300">
        <v>1000</v>
      </c>
      <c r="I83" s="251"/>
    </row>
    <row r="84" spans="1:9" ht="26.25" customHeight="1">
      <c r="A84" s="352"/>
      <c r="B84" s="15"/>
      <c r="C84" s="57"/>
      <c r="D84" s="57"/>
      <c r="E84" s="447" t="s">
        <v>859</v>
      </c>
      <c r="F84" s="264">
        <f t="shared" si="2"/>
        <v>10019.1</v>
      </c>
      <c r="G84" s="230"/>
      <c r="H84" s="300">
        <v>10019.1</v>
      </c>
      <c r="I84" s="251"/>
    </row>
    <row r="85" spans="1:9" ht="15">
      <c r="A85" s="32">
        <v>2170</v>
      </c>
      <c r="B85" s="15" t="s">
        <v>638</v>
      </c>
      <c r="C85" s="57">
        <v>7</v>
      </c>
      <c r="D85" s="58">
        <v>0</v>
      </c>
      <c r="E85" s="252" t="s">
        <v>44</v>
      </c>
      <c r="F85" s="230">
        <f>SUM(F87)</f>
        <v>0</v>
      </c>
      <c r="G85" s="230">
        <f>SUM(G87)</f>
        <v>0</v>
      </c>
      <c r="H85" s="300">
        <f>SUM(H87)</f>
        <v>0</v>
      </c>
      <c r="I85" s="251"/>
    </row>
    <row r="86" spans="1:9" s="12" customFormat="1" ht="14.25" customHeight="1">
      <c r="A86" s="32"/>
      <c r="B86" s="15"/>
      <c r="C86" s="57"/>
      <c r="D86" s="58"/>
      <c r="E86" s="252" t="s">
        <v>528</v>
      </c>
      <c r="F86" s="230"/>
      <c r="G86" s="230"/>
      <c r="H86" s="300"/>
      <c r="I86" s="251"/>
    </row>
    <row r="87" spans="1:9" ht="15.75" thickBot="1">
      <c r="A87" s="32">
        <v>2171</v>
      </c>
      <c r="B87" s="15" t="s">
        <v>638</v>
      </c>
      <c r="C87" s="57">
        <v>7</v>
      </c>
      <c r="D87" s="58">
        <v>1</v>
      </c>
      <c r="E87" s="252" t="s">
        <v>44</v>
      </c>
      <c r="F87" s="232">
        <f>SUM(G87:H87)</f>
        <v>0</v>
      </c>
      <c r="G87" s="232"/>
      <c r="H87" s="354"/>
      <c r="I87" s="251"/>
    </row>
    <row r="88" spans="1:9" ht="38.25" customHeight="1">
      <c r="A88" s="32">
        <v>2180</v>
      </c>
      <c r="B88" s="15" t="s">
        <v>638</v>
      </c>
      <c r="C88" s="57">
        <v>8</v>
      </c>
      <c r="D88" s="58">
        <v>0</v>
      </c>
      <c r="E88" s="252" t="s">
        <v>181</v>
      </c>
      <c r="F88" s="230">
        <f>SUM(F90)</f>
        <v>0</v>
      </c>
      <c r="G88" s="230">
        <f>SUM(G90)</f>
        <v>0</v>
      </c>
      <c r="H88" s="300">
        <f>SUM(H90)</f>
        <v>0</v>
      </c>
      <c r="I88" s="251"/>
    </row>
    <row r="89" spans="1:9" s="12" customFormat="1" ht="18.75" customHeight="1">
      <c r="A89" s="32"/>
      <c r="B89" s="15"/>
      <c r="C89" s="57"/>
      <c r="D89" s="58"/>
      <c r="E89" s="252" t="s">
        <v>528</v>
      </c>
      <c r="F89" s="230"/>
      <c r="G89" s="230"/>
      <c r="H89" s="300"/>
      <c r="I89" s="251"/>
    </row>
    <row r="90" spans="1:9" ht="34.5" customHeight="1">
      <c r="A90" s="32">
        <v>2181</v>
      </c>
      <c r="B90" s="15" t="s">
        <v>638</v>
      </c>
      <c r="C90" s="57">
        <v>8</v>
      </c>
      <c r="D90" s="58">
        <v>1</v>
      </c>
      <c r="E90" s="252" t="s">
        <v>181</v>
      </c>
      <c r="F90" s="230">
        <f>SUM(F92:F93)</f>
        <v>0</v>
      </c>
      <c r="G90" s="230">
        <f>SUM(G92:G93)</f>
        <v>0</v>
      </c>
      <c r="H90" s="300">
        <f>SUM(H92:H93)</f>
        <v>0</v>
      </c>
      <c r="I90" s="251"/>
    </row>
    <row r="91" spans="1:9" ht="15">
      <c r="A91" s="32"/>
      <c r="B91" s="15"/>
      <c r="C91" s="57"/>
      <c r="D91" s="58"/>
      <c r="E91" s="271" t="s">
        <v>528</v>
      </c>
      <c r="F91" s="230"/>
      <c r="G91" s="230"/>
      <c r="H91" s="300"/>
      <c r="I91" s="251"/>
    </row>
    <row r="92" spans="1:9" ht="15.75" thickBot="1">
      <c r="A92" s="32">
        <v>2182</v>
      </c>
      <c r="B92" s="15" t="s">
        <v>638</v>
      </c>
      <c r="C92" s="57">
        <v>8</v>
      </c>
      <c r="D92" s="58">
        <v>1</v>
      </c>
      <c r="E92" s="271" t="s">
        <v>535</v>
      </c>
      <c r="F92" s="232">
        <f>SUM(G92:H92)</f>
        <v>0</v>
      </c>
      <c r="G92" s="232"/>
      <c r="H92" s="354"/>
      <c r="I92" s="251"/>
    </row>
    <row r="93" spans="1:9" ht="24.75" thickBot="1">
      <c r="A93" s="32">
        <v>2183</v>
      </c>
      <c r="B93" s="15" t="s">
        <v>638</v>
      </c>
      <c r="C93" s="57">
        <v>8</v>
      </c>
      <c r="D93" s="58">
        <v>1</v>
      </c>
      <c r="E93" s="271" t="s">
        <v>536</v>
      </c>
      <c r="F93" s="232">
        <f>SUM(G93:H93)</f>
        <v>0</v>
      </c>
      <c r="G93" s="232">
        <f>G94</f>
        <v>0</v>
      </c>
      <c r="H93" s="354">
        <f>H94</f>
        <v>0</v>
      </c>
      <c r="I93" s="251"/>
    </row>
    <row r="94" spans="1:9" ht="24.75" thickBot="1">
      <c r="A94" s="32">
        <v>2184</v>
      </c>
      <c r="B94" s="15" t="s">
        <v>638</v>
      </c>
      <c r="C94" s="57">
        <v>8</v>
      </c>
      <c r="D94" s="58">
        <v>1</v>
      </c>
      <c r="E94" s="271" t="s">
        <v>541</v>
      </c>
      <c r="F94" s="232">
        <f>SUM(G94:H94)</f>
        <v>0</v>
      </c>
      <c r="G94" s="232"/>
      <c r="H94" s="354"/>
      <c r="I94" s="251"/>
    </row>
    <row r="95" spans="1:9" ht="15">
      <c r="A95" s="32">
        <v>2185</v>
      </c>
      <c r="B95" s="15" t="s">
        <v>638</v>
      </c>
      <c r="C95" s="57">
        <v>8</v>
      </c>
      <c r="D95" s="58">
        <v>1</v>
      </c>
      <c r="E95" s="271"/>
      <c r="F95" s="230"/>
      <c r="G95" s="230"/>
      <c r="H95" s="300"/>
      <c r="I95" s="251"/>
    </row>
    <row r="96" spans="1:9" s="33" customFormat="1" ht="40.5" customHeight="1">
      <c r="A96" s="32">
        <v>2200</v>
      </c>
      <c r="B96" s="15" t="s">
        <v>639</v>
      </c>
      <c r="C96" s="57">
        <v>0</v>
      </c>
      <c r="D96" s="58">
        <v>0</v>
      </c>
      <c r="E96" s="315" t="s">
        <v>643</v>
      </c>
      <c r="F96" s="318">
        <f>SUM(F98,F101,F104,F107,F110)</f>
        <v>0</v>
      </c>
      <c r="G96" s="318">
        <f>SUM(G98,G101,G104,G107,G110)</f>
        <v>0</v>
      </c>
      <c r="H96" s="463">
        <f>SUM(H98,H101,H104,H107,H110)</f>
        <v>0</v>
      </c>
      <c r="I96" s="251"/>
    </row>
    <row r="97" spans="1:9" ht="11.25" customHeight="1">
      <c r="A97" s="35"/>
      <c r="B97" s="15"/>
      <c r="C97" s="225"/>
      <c r="D97" s="226"/>
      <c r="E97" s="252" t="s">
        <v>527</v>
      </c>
      <c r="F97" s="241"/>
      <c r="G97" s="241"/>
      <c r="H97" s="464"/>
      <c r="I97" s="251"/>
    </row>
    <row r="98" spans="1:9" ht="21" customHeight="1">
      <c r="A98" s="32">
        <v>2210</v>
      </c>
      <c r="B98" s="15" t="s">
        <v>639</v>
      </c>
      <c r="C98" s="57">
        <v>1</v>
      </c>
      <c r="D98" s="58">
        <v>0</v>
      </c>
      <c r="E98" s="252" t="s">
        <v>182</v>
      </c>
      <c r="F98" s="230">
        <f>SUM(F100)</f>
        <v>0</v>
      </c>
      <c r="G98" s="230">
        <f>SUM(G100)</f>
        <v>0</v>
      </c>
      <c r="H98" s="300">
        <f>SUM(H100)</f>
        <v>0</v>
      </c>
      <c r="I98" s="251"/>
    </row>
    <row r="99" spans="1:9" s="12" customFormat="1" ht="10.5" customHeight="1">
      <c r="A99" s="32"/>
      <c r="B99" s="15"/>
      <c r="C99" s="57"/>
      <c r="D99" s="58"/>
      <c r="E99" s="252" t="s">
        <v>528</v>
      </c>
      <c r="F99" s="230"/>
      <c r="G99" s="230"/>
      <c r="H99" s="300"/>
      <c r="I99" s="251"/>
    </row>
    <row r="100" spans="1:9" ht="19.5" customHeight="1" thickBot="1">
      <c r="A100" s="32">
        <v>2211</v>
      </c>
      <c r="B100" s="15" t="s">
        <v>639</v>
      </c>
      <c r="C100" s="57">
        <v>1</v>
      </c>
      <c r="D100" s="58">
        <v>1</v>
      </c>
      <c r="E100" s="252" t="s">
        <v>183</v>
      </c>
      <c r="F100" s="232">
        <f>SUM(G100:H100)</f>
        <v>0</v>
      </c>
      <c r="G100" s="232"/>
      <c r="H100" s="354"/>
      <c r="I100" s="251"/>
    </row>
    <row r="101" spans="1:9" ht="17.25" customHeight="1">
      <c r="A101" s="32">
        <v>2220</v>
      </c>
      <c r="B101" s="15" t="s">
        <v>639</v>
      </c>
      <c r="C101" s="57">
        <v>2</v>
      </c>
      <c r="D101" s="58">
        <v>0</v>
      </c>
      <c r="E101" s="252" t="s">
        <v>184</v>
      </c>
      <c r="F101" s="230">
        <f>SUM(F103)</f>
        <v>0</v>
      </c>
      <c r="G101" s="230">
        <f>SUM(G103)</f>
        <v>0</v>
      </c>
      <c r="H101" s="300">
        <f>SUM(H103)</f>
        <v>0</v>
      </c>
      <c r="I101" s="251"/>
    </row>
    <row r="102" spans="1:9" s="12" customFormat="1" ht="10.5" customHeight="1">
      <c r="A102" s="32"/>
      <c r="B102" s="15"/>
      <c r="C102" s="57"/>
      <c r="D102" s="58"/>
      <c r="E102" s="252" t="s">
        <v>528</v>
      </c>
      <c r="F102" s="230"/>
      <c r="G102" s="230"/>
      <c r="H102" s="300"/>
      <c r="I102" s="251"/>
    </row>
    <row r="103" spans="1:9" ht="15.75" customHeight="1" thickBot="1">
      <c r="A103" s="32">
        <v>2221</v>
      </c>
      <c r="B103" s="15" t="s">
        <v>639</v>
      </c>
      <c r="C103" s="57">
        <v>2</v>
      </c>
      <c r="D103" s="58">
        <v>1</v>
      </c>
      <c r="E103" s="252" t="s">
        <v>185</v>
      </c>
      <c r="F103" s="232">
        <f>SUM(G103:H103)</f>
        <v>0</v>
      </c>
      <c r="G103" s="232"/>
      <c r="H103" s="354"/>
      <c r="I103" s="251"/>
    </row>
    <row r="104" spans="1:9" ht="17.25" customHeight="1">
      <c r="A104" s="32">
        <v>2230</v>
      </c>
      <c r="B104" s="15" t="s">
        <v>639</v>
      </c>
      <c r="C104" s="57">
        <v>3</v>
      </c>
      <c r="D104" s="58">
        <v>0</v>
      </c>
      <c r="E104" s="252" t="s">
        <v>186</v>
      </c>
      <c r="F104" s="230">
        <f>SUM(F106)</f>
        <v>0</v>
      </c>
      <c r="G104" s="230">
        <f>SUM(G106)</f>
        <v>0</v>
      </c>
      <c r="H104" s="300">
        <f>SUM(H106)</f>
        <v>0</v>
      </c>
      <c r="I104" s="251"/>
    </row>
    <row r="105" spans="1:9" s="12" customFormat="1" ht="14.25" customHeight="1">
      <c r="A105" s="32"/>
      <c r="B105" s="15"/>
      <c r="C105" s="57"/>
      <c r="D105" s="58"/>
      <c r="E105" s="252" t="s">
        <v>528</v>
      </c>
      <c r="F105" s="230"/>
      <c r="G105" s="230"/>
      <c r="H105" s="300"/>
      <c r="I105" s="251"/>
    </row>
    <row r="106" spans="1:9" ht="19.5" customHeight="1" thickBot="1">
      <c r="A106" s="32">
        <v>2231</v>
      </c>
      <c r="B106" s="15" t="s">
        <v>639</v>
      </c>
      <c r="C106" s="57">
        <v>3</v>
      </c>
      <c r="D106" s="58">
        <v>1</v>
      </c>
      <c r="E106" s="252" t="s">
        <v>187</v>
      </c>
      <c r="F106" s="232">
        <f>SUM(G106:H106)</f>
        <v>0</v>
      </c>
      <c r="G106" s="232"/>
      <c r="H106" s="354"/>
      <c r="I106" s="251"/>
    </row>
    <row r="107" spans="1:9" ht="38.25" customHeight="1">
      <c r="A107" s="32">
        <v>2240</v>
      </c>
      <c r="B107" s="15" t="s">
        <v>639</v>
      </c>
      <c r="C107" s="57">
        <v>4</v>
      </c>
      <c r="D107" s="58">
        <v>0</v>
      </c>
      <c r="E107" s="252" t="s">
        <v>188</v>
      </c>
      <c r="F107" s="230">
        <f>SUM(F109)</f>
        <v>0</v>
      </c>
      <c r="G107" s="230">
        <f>SUM(G109)</f>
        <v>0</v>
      </c>
      <c r="H107" s="300">
        <f>SUM(H109)</f>
        <v>0</v>
      </c>
      <c r="I107" s="251"/>
    </row>
    <row r="108" spans="1:9" s="12" customFormat="1" ht="15.75" customHeight="1">
      <c r="A108" s="32"/>
      <c r="B108" s="57"/>
      <c r="C108" s="57"/>
      <c r="D108" s="58"/>
      <c r="E108" s="252" t="s">
        <v>528</v>
      </c>
      <c r="F108" s="230"/>
      <c r="G108" s="230"/>
      <c r="H108" s="300"/>
      <c r="I108" s="251"/>
    </row>
    <row r="109" spans="1:9" ht="34.5" customHeight="1" thickBot="1">
      <c r="A109" s="32">
        <v>2241</v>
      </c>
      <c r="B109" s="15" t="s">
        <v>639</v>
      </c>
      <c r="C109" s="57">
        <v>4</v>
      </c>
      <c r="D109" s="58">
        <v>1</v>
      </c>
      <c r="E109" s="252" t="s">
        <v>188</v>
      </c>
      <c r="F109" s="232">
        <f>SUM(G109:H109)</f>
        <v>0</v>
      </c>
      <c r="G109" s="232"/>
      <c r="H109" s="354"/>
      <c r="I109" s="251"/>
    </row>
    <row r="110" spans="1:9" ht="27.75" customHeight="1">
      <c r="A110" s="32">
        <v>2250</v>
      </c>
      <c r="B110" s="15" t="s">
        <v>639</v>
      </c>
      <c r="C110" s="57">
        <v>5</v>
      </c>
      <c r="D110" s="58">
        <v>0</v>
      </c>
      <c r="E110" s="252" t="s">
        <v>189</v>
      </c>
      <c r="F110" s="230">
        <f>SUM(F112)</f>
        <v>0</v>
      </c>
      <c r="G110" s="230">
        <f>SUM(G112)</f>
        <v>0</v>
      </c>
      <c r="H110" s="300">
        <f>SUM(H112)</f>
        <v>0</v>
      </c>
      <c r="I110" s="251"/>
    </row>
    <row r="111" spans="1:9" s="12" customFormat="1" ht="13.5" customHeight="1">
      <c r="A111" s="32"/>
      <c r="B111" s="15"/>
      <c r="C111" s="57"/>
      <c r="D111" s="58"/>
      <c r="E111" s="252" t="s">
        <v>528</v>
      </c>
      <c r="F111" s="230"/>
      <c r="G111" s="230"/>
      <c r="H111" s="300"/>
      <c r="I111" s="251"/>
    </row>
    <row r="112" spans="1:9" ht="25.5" customHeight="1" thickBot="1">
      <c r="A112" s="32">
        <v>2251</v>
      </c>
      <c r="B112" s="57" t="s">
        <v>639</v>
      </c>
      <c r="C112" s="57">
        <v>5</v>
      </c>
      <c r="D112" s="58">
        <v>1</v>
      </c>
      <c r="E112" s="252" t="s">
        <v>189</v>
      </c>
      <c r="F112" s="232">
        <f>SUM(G112:H112)</f>
        <v>0</v>
      </c>
      <c r="G112" s="232"/>
      <c r="H112" s="354"/>
      <c r="I112" s="251"/>
    </row>
    <row r="113" spans="1:9" s="33" customFormat="1" ht="62.25" customHeight="1">
      <c r="A113" s="32">
        <v>2300</v>
      </c>
      <c r="B113" s="16" t="s">
        <v>640</v>
      </c>
      <c r="C113" s="319">
        <v>0</v>
      </c>
      <c r="D113" s="320">
        <v>0</v>
      </c>
      <c r="E113" s="321" t="s">
        <v>644</v>
      </c>
      <c r="F113" s="318">
        <f>SUM(F115,F120,F123,F127,F130,F133,F136)</f>
        <v>0</v>
      </c>
      <c r="G113" s="318">
        <f>SUM(G115,G120,G123,G127,G130,G133,G136)</f>
        <v>0</v>
      </c>
      <c r="H113" s="463">
        <f>SUM(H115,H120,H123,H127,H130,H133,H136)</f>
        <v>0</v>
      </c>
      <c r="I113" s="251"/>
    </row>
    <row r="114" spans="1:9" ht="13.5" customHeight="1">
      <c r="A114" s="35"/>
      <c r="B114" s="15"/>
      <c r="C114" s="225"/>
      <c r="D114" s="226"/>
      <c r="E114" s="252" t="s">
        <v>527</v>
      </c>
      <c r="F114" s="241"/>
      <c r="G114" s="241"/>
      <c r="H114" s="464"/>
      <c r="I114" s="251"/>
    </row>
    <row r="115" spans="1:9" ht="26.25" customHeight="1">
      <c r="A115" s="32">
        <v>2310</v>
      </c>
      <c r="B115" s="16" t="s">
        <v>640</v>
      </c>
      <c r="C115" s="57">
        <v>1</v>
      </c>
      <c r="D115" s="58">
        <v>0</v>
      </c>
      <c r="E115" s="252" t="s">
        <v>424</v>
      </c>
      <c r="F115" s="230">
        <f>SUM(F117:F119)</f>
        <v>0</v>
      </c>
      <c r="G115" s="230">
        <f>SUM(G117:G119)</f>
        <v>0</v>
      </c>
      <c r="H115" s="300">
        <f>SUM(H117:H119)</f>
        <v>0</v>
      </c>
      <c r="I115" s="251"/>
    </row>
    <row r="116" spans="1:9" s="12" customFormat="1" ht="12.75" customHeight="1">
      <c r="A116" s="32"/>
      <c r="B116" s="15"/>
      <c r="C116" s="57"/>
      <c r="D116" s="58"/>
      <c r="E116" s="252" t="s">
        <v>528</v>
      </c>
      <c r="F116" s="230"/>
      <c r="G116" s="230"/>
      <c r="H116" s="300"/>
      <c r="I116" s="251"/>
    </row>
    <row r="117" spans="1:9" ht="21.75" customHeight="1" thickBot="1">
      <c r="A117" s="32">
        <v>2311</v>
      </c>
      <c r="B117" s="16" t="s">
        <v>640</v>
      </c>
      <c r="C117" s="57">
        <v>1</v>
      </c>
      <c r="D117" s="58">
        <v>1</v>
      </c>
      <c r="E117" s="252" t="s">
        <v>190</v>
      </c>
      <c r="F117" s="232">
        <f>SUM(G117:H117)</f>
        <v>0</v>
      </c>
      <c r="G117" s="232"/>
      <c r="H117" s="354"/>
      <c r="I117" s="251"/>
    </row>
    <row r="118" spans="1:9" ht="15.75" thickBot="1">
      <c r="A118" s="32">
        <v>2312</v>
      </c>
      <c r="B118" s="16" t="s">
        <v>640</v>
      </c>
      <c r="C118" s="57">
        <v>1</v>
      </c>
      <c r="D118" s="58">
        <v>2</v>
      </c>
      <c r="E118" s="252" t="s">
        <v>425</v>
      </c>
      <c r="F118" s="232">
        <f>SUM(G118:H118)</f>
        <v>0</v>
      </c>
      <c r="G118" s="232"/>
      <c r="H118" s="354"/>
      <c r="I118" s="251"/>
    </row>
    <row r="119" spans="1:9" ht="15.75" thickBot="1">
      <c r="A119" s="32">
        <v>2313</v>
      </c>
      <c r="B119" s="16" t="s">
        <v>640</v>
      </c>
      <c r="C119" s="57">
        <v>1</v>
      </c>
      <c r="D119" s="58">
        <v>3</v>
      </c>
      <c r="E119" s="252" t="s">
        <v>426</v>
      </c>
      <c r="F119" s="232">
        <f>SUM(G119:H119)</f>
        <v>0</v>
      </c>
      <c r="G119" s="232"/>
      <c r="H119" s="354"/>
      <c r="I119" s="251"/>
    </row>
    <row r="120" spans="1:9" ht="19.5" customHeight="1">
      <c r="A120" s="32">
        <v>2320</v>
      </c>
      <c r="B120" s="16" t="s">
        <v>640</v>
      </c>
      <c r="C120" s="57">
        <v>2</v>
      </c>
      <c r="D120" s="58">
        <v>0</v>
      </c>
      <c r="E120" s="252" t="s">
        <v>427</v>
      </c>
      <c r="F120" s="230">
        <f>SUM(F122)</f>
        <v>0</v>
      </c>
      <c r="G120" s="230">
        <f>SUM(G122)</f>
        <v>0</v>
      </c>
      <c r="H120" s="300">
        <f>SUM(H122)</f>
        <v>0</v>
      </c>
      <c r="I120" s="251"/>
    </row>
    <row r="121" spans="1:9" s="12" customFormat="1" ht="14.25" customHeight="1">
      <c r="A121" s="32"/>
      <c r="B121" s="15"/>
      <c r="C121" s="57"/>
      <c r="D121" s="58"/>
      <c r="E121" s="252" t="s">
        <v>528</v>
      </c>
      <c r="F121" s="230"/>
      <c r="G121" s="230"/>
      <c r="H121" s="300"/>
      <c r="I121" s="251"/>
    </row>
    <row r="122" spans="1:9" ht="15.75" customHeight="1" thickBot="1">
      <c r="A122" s="32">
        <v>2321</v>
      </c>
      <c r="B122" s="16" t="s">
        <v>640</v>
      </c>
      <c r="C122" s="57">
        <v>2</v>
      </c>
      <c r="D122" s="58">
        <v>1</v>
      </c>
      <c r="E122" s="252" t="s">
        <v>428</v>
      </c>
      <c r="F122" s="232">
        <f>SUM(G122:H122)</f>
        <v>0</v>
      </c>
      <c r="G122" s="232"/>
      <c r="H122" s="354"/>
      <c r="I122" s="251"/>
    </row>
    <row r="123" spans="1:9" ht="26.25" customHeight="1">
      <c r="A123" s="32">
        <v>2330</v>
      </c>
      <c r="B123" s="16" t="s">
        <v>640</v>
      </c>
      <c r="C123" s="57">
        <v>3</v>
      </c>
      <c r="D123" s="58">
        <v>0</v>
      </c>
      <c r="E123" s="252" t="s">
        <v>429</v>
      </c>
      <c r="F123" s="230">
        <f>SUM(F125:F126)</f>
        <v>0</v>
      </c>
      <c r="G123" s="230">
        <f>SUM(G125:G126)</f>
        <v>0</v>
      </c>
      <c r="H123" s="300">
        <f>SUM(H125:H126)</f>
        <v>0</v>
      </c>
      <c r="I123" s="251"/>
    </row>
    <row r="124" spans="1:9" s="12" customFormat="1" ht="16.5" customHeight="1">
      <c r="A124" s="32"/>
      <c r="B124" s="15"/>
      <c r="C124" s="57"/>
      <c r="D124" s="58"/>
      <c r="E124" s="252" t="s">
        <v>528</v>
      </c>
      <c r="F124" s="230"/>
      <c r="G124" s="230"/>
      <c r="H124" s="300"/>
      <c r="I124" s="251"/>
    </row>
    <row r="125" spans="1:9" ht="20.25" customHeight="1" thickBot="1">
      <c r="A125" s="32">
        <v>2331</v>
      </c>
      <c r="B125" s="16" t="s">
        <v>640</v>
      </c>
      <c r="C125" s="57">
        <v>3</v>
      </c>
      <c r="D125" s="58">
        <v>1</v>
      </c>
      <c r="E125" s="252" t="s">
        <v>191</v>
      </c>
      <c r="F125" s="232">
        <f>SUM(G125:H125)</f>
        <v>0</v>
      </c>
      <c r="G125" s="232"/>
      <c r="H125" s="354"/>
      <c r="I125" s="251"/>
    </row>
    <row r="126" spans="1:9" ht="15.75" thickBot="1">
      <c r="A126" s="32">
        <v>2332</v>
      </c>
      <c r="B126" s="16" t="s">
        <v>640</v>
      </c>
      <c r="C126" s="57">
        <v>3</v>
      </c>
      <c r="D126" s="58">
        <v>2</v>
      </c>
      <c r="E126" s="252" t="s">
        <v>430</v>
      </c>
      <c r="F126" s="232">
        <f>SUM(G126:H126)</f>
        <v>0</v>
      </c>
      <c r="G126" s="232"/>
      <c r="H126" s="354"/>
      <c r="I126" s="251"/>
    </row>
    <row r="127" spans="1:9" ht="15">
      <c r="A127" s="32">
        <v>2340</v>
      </c>
      <c r="B127" s="16" t="s">
        <v>640</v>
      </c>
      <c r="C127" s="57">
        <v>4</v>
      </c>
      <c r="D127" s="58">
        <v>0</v>
      </c>
      <c r="E127" s="252" t="s">
        <v>431</v>
      </c>
      <c r="F127" s="230">
        <f>SUM(F129)</f>
        <v>0</v>
      </c>
      <c r="G127" s="230">
        <f>SUM(G129)</f>
        <v>0</v>
      </c>
      <c r="H127" s="300">
        <f>SUM(H129)</f>
        <v>0</v>
      </c>
      <c r="I127" s="251"/>
    </row>
    <row r="128" spans="1:9" s="12" customFormat="1" ht="14.25" customHeight="1">
      <c r="A128" s="32"/>
      <c r="B128" s="15"/>
      <c r="C128" s="57"/>
      <c r="D128" s="58"/>
      <c r="E128" s="252" t="s">
        <v>528</v>
      </c>
      <c r="F128" s="230"/>
      <c r="G128" s="230"/>
      <c r="H128" s="300"/>
      <c r="I128" s="251"/>
    </row>
    <row r="129" spans="1:9" ht="15.75" thickBot="1">
      <c r="A129" s="32">
        <v>2341</v>
      </c>
      <c r="B129" s="16" t="s">
        <v>640</v>
      </c>
      <c r="C129" s="57">
        <v>4</v>
      </c>
      <c r="D129" s="58">
        <v>1</v>
      </c>
      <c r="E129" s="252" t="s">
        <v>431</v>
      </c>
      <c r="F129" s="232">
        <f>SUM(G129:H129)</f>
        <v>0</v>
      </c>
      <c r="G129" s="232"/>
      <c r="H129" s="354"/>
      <c r="I129" s="251"/>
    </row>
    <row r="130" spans="1:9" ht="14.25" customHeight="1">
      <c r="A130" s="32">
        <v>2350</v>
      </c>
      <c r="B130" s="16" t="s">
        <v>640</v>
      </c>
      <c r="C130" s="57">
        <v>5</v>
      </c>
      <c r="D130" s="58">
        <v>0</v>
      </c>
      <c r="E130" s="252" t="s">
        <v>192</v>
      </c>
      <c r="F130" s="230">
        <f>SUM(F132)</f>
        <v>0</v>
      </c>
      <c r="G130" s="230">
        <f>SUM(G132)</f>
        <v>0</v>
      </c>
      <c r="H130" s="300">
        <f>SUM(H132)</f>
        <v>0</v>
      </c>
      <c r="I130" s="251"/>
    </row>
    <row r="131" spans="1:9" s="12" customFormat="1" ht="14.25" customHeight="1">
      <c r="A131" s="32"/>
      <c r="B131" s="15"/>
      <c r="C131" s="57"/>
      <c r="D131" s="58"/>
      <c r="E131" s="252" t="s">
        <v>528</v>
      </c>
      <c r="F131" s="230"/>
      <c r="G131" s="230"/>
      <c r="H131" s="300"/>
      <c r="I131" s="251"/>
    </row>
    <row r="132" spans="1:9" ht="18" customHeight="1" thickBot="1">
      <c r="A132" s="32">
        <v>2351</v>
      </c>
      <c r="B132" s="16" t="s">
        <v>640</v>
      </c>
      <c r="C132" s="57">
        <v>5</v>
      </c>
      <c r="D132" s="58">
        <v>1</v>
      </c>
      <c r="E132" s="252" t="s">
        <v>193</v>
      </c>
      <c r="F132" s="232">
        <f>SUM(G132:H132)</f>
        <v>0</v>
      </c>
      <c r="G132" s="232"/>
      <c r="H132" s="354"/>
      <c r="I132" s="251"/>
    </row>
    <row r="133" spans="1:9" ht="39" customHeight="1">
      <c r="A133" s="32">
        <v>2360</v>
      </c>
      <c r="B133" s="16" t="s">
        <v>640</v>
      </c>
      <c r="C133" s="57">
        <v>6</v>
      </c>
      <c r="D133" s="58">
        <v>0</v>
      </c>
      <c r="E133" s="252" t="s">
        <v>559</v>
      </c>
      <c r="F133" s="230">
        <f>SUM(F135)</f>
        <v>0</v>
      </c>
      <c r="G133" s="230">
        <f>SUM(G135)</f>
        <v>0</v>
      </c>
      <c r="H133" s="300">
        <f>SUM(H135)</f>
        <v>0</v>
      </c>
      <c r="I133" s="251"/>
    </row>
    <row r="134" spans="1:9" s="12" customFormat="1" ht="13.5" customHeight="1">
      <c r="A134" s="32"/>
      <c r="B134" s="15"/>
      <c r="C134" s="57"/>
      <c r="D134" s="58"/>
      <c r="E134" s="252" t="s">
        <v>528</v>
      </c>
      <c r="F134" s="230"/>
      <c r="G134" s="230"/>
      <c r="H134" s="300"/>
      <c r="I134" s="251"/>
    </row>
    <row r="135" spans="1:9" ht="42" customHeight="1" thickBot="1">
      <c r="A135" s="32">
        <v>2361</v>
      </c>
      <c r="B135" s="16" t="s">
        <v>640</v>
      </c>
      <c r="C135" s="57">
        <v>6</v>
      </c>
      <c r="D135" s="58">
        <v>1</v>
      </c>
      <c r="E135" s="252" t="s">
        <v>559</v>
      </c>
      <c r="F135" s="232">
        <f>SUM(G135:H135)</f>
        <v>0</v>
      </c>
      <c r="G135" s="232"/>
      <c r="H135" s="354"/>
      <c r="I135" s="251"/>
    </row>
    <row r="136" spans="1:9" ht="34.5" customHeight="1">
      <c r="A136" s="32">
        <v>2370</v>
      </c>
      <c r="B136" s="16" t="s">
        <v>640</v>
      </c>
      <c r="C136" s="57">
        <v>7</v>
      </c>
      <c r="D136" s="58">
        <v>0</v>
      </c>
      <c r="E136" s="252" t="s">
        <v>560</v>
      </c>
      <c r="F136" s="230">
        <f>SUM(F138)</f>
        <v>0</v>
      </c>
      <c r="G136" s="230">
        <f>SUM(G138)</f>
        <v>0</v>
      </c>
      <c r="H136" s="300">
        <f>SUM(H138)</f>
        <v>0</v>
      </c>
      <c r="I136" s="251"/>
    </row>
    <row r="137" spans="1:9" s="12" customFormat="1" ht="12" customHeight="1">
      <c r="A137" s="32"/>
      <c r="B137" s="15"/>
      <c r="C137" s="57"/>
      <c r="D137" s="58"/>
      <c r="E137" s="252" t="s">
        <v>528</v>
      </c>
      <c r="F137" s="230"/>
      <c r="G137" s="230"/>
      <c r="H137" s="300"/>
      <c r="I137" s="251"/>
    </row>
    <row r="138" spans="1:9" ht="38.25" customHeight="1" thickBot="1">
      <c r="A138" s="32">
        <v>2371</v>
      </c>
      <c r="B138" s="16" t="s">
        <v>640</v>
      </c>
      <c r="C138" s="57">
        <v>7</v>
      </c>
      <c r="D138" s="58">
        <v>1</v>
      </c>
      <c r="E138" s="252" t="s">
        <v>561</v>
      </c>
      <c r="F138" s="232">
        <f>SUM(G138:H138)</f>
        <v>0</v>
      </c>
      <c r="G138" s="232"/>
      <c r="H138" s="354"/>
      <c r="I138" s="251"/>
    </row>
    <row r="139" spans="1:9" s="33" customFormat="1" ht="48.75" customHeight="1">
      <c r="A139" s="32">
        <v>2400</v>
      </c>
      <c r="B139" s="16" t="s">
        <v>1</v>
      </c>
      <c r="C139" s="319">
        <v>0</v>
      </c>
      <c r="D139" s="320">
        <v>0</v>
      </c>
      <c r="E139" s="321" t="s">
        <v>645</v>
      </c>
      <c r="F139" s="318">
        <f>SUM(F141,F145,F158,F166,F171,F182,F185,F191,F200)</f>
        <v>140089.3</v>
      </c>
      <c r="G139" s="318">
        <f>SUM(G141,G145,G158,G166,G171,G182,G185,G191,G200)</f>
        <v>21552</v>
      </c>
      <c r="H139" s="318">
        <f>SUM(H141,H145,H158,H166,H171,H182,H185,H191,H200)</f>
        <v>118537.3</v>
      </c>
      <c r="I139" s="251"/>
    </row>
    <row r="140" spans="1:9" ht="18" customHeight="1">
      <c r="A140" s="35"/>
      <c r="B140" s="15"/>
      <c r="C140" s="225"/>
      <c r="D140" s="226"/>
      <c r="E140" s="252" t="s">
        <v>527</v>
      </c>
      <c r="F140" s="241"/>
      <c r="G140" s="241"/>
      <c r="H140" s="464"/>
      <c r="I140" s="251"/>
    </row>
    <row r="141" spans="1:9" ht="36.75" customHeight="1">
      <c r="A141" s="32">
        <v>2410</v>
      </c>
      <c r="B141" s="16" t="s">
        <v>1</v>
      </c>
      <c r="C141" s="57">
        <v>1</v>
      </c>
      <c r="D141" s="58">
        <v>0</v>
      </c>
      <c r="E141" s="252" t="s">
        <v>194</v>
      </c>
      <c r="F141" s="230">
        <f>SUM(F143:F144)</f>
        <v>0</v>
      </c>
      <c r="G141" s="230">
        <f>SUM(G143:G144)</f>
        <v>0</v>
      </c>
      <c r="H141" s="300">
        <f>SUM(H143:H144)</f>
        <v>0</v>
      </c>
      <c r="I141" s="251"/>
    </row>
    <row r="142" spans="1:9" s="12" customFormat="1" ht="13.5" customHeight="1">
      <c r="A142" s="32"/>
      <c r="B142" s="15"/>
      <c r="C142" s="57"/>
      <c r="D142" s="58"/>
      <c r="E142" s="252" t="s">
        <v>528</v>
      </c>
      <c r="F142" s="230"/>
      <c r="G142" s="230"/>
      <c r="H142" s="300"/>
      <c r="I142" s="251"/>
    </row>
    <row r="143" spans="1:9" ht="29.25" customHeight="1" thickBot="1">
      <c r="A143" s="32">
        <v>2411</v>
      </c>
      <c r="B143" s="16" t="s">
        <v>1</v>
      </c>
      <c r="C143" s="57">
        <v>1</v>
      </c>
      <c r="D143" s="58">
        <v>1</v>
      </c>
      <c r="E143" s="252" t="s">
        <v>195</v>
      </c>
      <c r="F143" s="232">
        <f>SUM(G143:H143)</f>
        <v>0</v>
      </c>
      <c r="G143" s="232"/>
      <c r="H143" s="354"/>
      <c r="I143" s="251"/>
    </row>
    <row r="144" spans="1:9" ht="36.75" customHeight="1" thickBot="1">
      <c r="A144" s="32">
        <v>2412</v>
      </c>
      <c r="B144" s="16" t="s">
        <v>1</v>
      </c>
      <c r="C144" s="57">
        <v>1</v>
      </c>
      <c r="D144" s="58">
        <v>2</v>
      </c>
      <c r="E144" s="252" t="s">
        <v>196</v>
      </c>
      <c r="F144" s="232">
        <f>SUM(G144:H144)</f>
        <v>0</v>
      </c>
      <c r="G144" s="232"/>
      <c r="H144" s="354"/>
      <c r="I144" s="251"/>
    </row>
    <row r="145" spans="1:9" ht="40.5" customHeight="1" thickBot="1">
      <c r="A145" s="32">
        <v>2420</v>
      </c>
      <c r="B145" s="16" t="s">
        <v>1</v>
      </c>
      <c r="C145" s="57">
        <v>2</v>
      </c>
      <c r="D145" s="58">
        <v>0</v>
      </c>
      <c r="E145" s="252" t="s">
        <v>197</v>
      </c>
      <c r="F145" s="232">
        <f>SUM(G145:H145)</f>
        <v>22550</v>
      </c>
      <c r="G145" s="230">
        <f>SUM(G147,G155,G156,G157)</f>
        <v>6800</v>
      </c>
      <c r="H145" s="230">
        <f>SUM(H147,H155,H156,H157)</f>
        <v>15750</v>
      </c>
      <c r="I145" s="251"/>
    </row>
    <row r="146" spans="1:9" s="12" customFormat="1" ht="13.5" customHeight="1">
      <c r="A146" s="32"/>
      <c r="B146" s="15"/>
      <c r="C146" s="57"/>
      <c r="D146" s="58"/>
      <c r="E146" s="252" t="s">
        <v>528</v>
      </c>
      <c r="F146" s="230"/>
      <c r="G146" s="230"/>
      <c r="H146" s="300"/>
      <c r="I146" s="251"/>
    </row>
    <row r="147" spans="1:9" ht="16.5" customHeight="1" thickBot="1">
      <c r="A147" s="32">
        <v>2421</v>
      </c>
      <c r="B147" s="16" t="s">
        <v>1</v>
      </c>
      <c r="C147" s="57">
        <v>2</v>
      </c>
      <c r="D147" s="58">
        <v>1</v>
      </c>
      <c r="E147" s="321" t="s">
        <v>198</v>
      </c>
      <c r="F147" s="232">
        <f aca="true" t="shared" si="3" ref="F147:F158">SUM(G147:H147)</f>
        <v>22550</v>
      </c>
      <c r="G147" s="232">
        <f>SUM(G148,G150)</f>
        <v>6800</v>
      </c>
      <c r="H147" s="232">
        <f>SUM(H148,H150,H153)</f>
        <v>15750</v>
      </c>
      <c r="I147" s="251"/>
    </row>
    <row r="148" spans="1:9" ht="18.75" customHeight="1" thickBot="1">
      <c r="A148" s="32"/>
      <c r="B148" s="16" t="s">
        <v>1</v>
      </c>
      <c r="C148" s="57" t="s">
        <v>586</v>
      </c>
      <c r="D148" s="58" t="s">
        <v>585</v>
      </c>
      <c r="E148" s="355" t="s">
        <v>839</v>
      </c>
      <c r="F148" s="232">
        <f t="shared" si="3"/>
        <v>5400</v>
      </c>
      <c r="G148" s="232">
        <f>SUM(G149)</f>
        <v>5400</v>
      </c>
      <c r="H148" s="232">
        <f>SUM(H149)</f>
        <v>0</v>
      </c>
      <c r="I148" s="251"/>
    </row>
    <row r="149" spans="1:9" ht="17.25" customHeight="1" thickBot="1">
      <c r="A149" s="32"/>
      <c r="B149" s="16"/>
      <c r="C149" s="57"/>
      <c r="D149" s="58"/>
      <c r="E149" s="446" t="s">
        <v>804</v>
      </c>
      <c r="F149" s="232">
        <f t="shared" si="3"/>
        <v>5400</v>
      </c>
      <c r="G149" s="232">
        <v>5400</v>
      </c>
      <c r="H149" s="354"/>
      <c r="I149" s="251"/>
    </row>
    <row r="150" spans="1:9" ht="29.25" customHeight="1" thickBot="1">
      <c r="A150" s="32"/>
      <c r="B150" s="16" t="s">
        <v>1</v>
      </c>
      <c r="C150" s="57" t="s">
        <v>586</v>
      </c>
      <c r="D150" s="58" t="s">
        <v>585</v>
      </c>
      <c r="E150" s="446" t="s">
        <v>838</v>
      </c>
      <c r="F150" s="232">
        <f t="shared" si="3"/>
        <v>1400</v>
      </c>
      <c r="G150" s="232">
        <f>SUM(G151,G152)</f>
        <v>1400</v>
      </c>
      <c r="H150" s="232">
        <f>SUM(H151,H152)</f>
        <v>0</v>
      </c>
      <c r="I150" s="251"/>
    </row>
    <row r="151" spans="1:9" ht="33" customHeight="1" thickBot="1">
      <c r="A151" s="32"/>
      <c r="B151" s="16"/>
      <c r="C151" s="57"/>
      <c r="D151" s="57"/>
      <c r="E151" s="446" t="s">
        <v>807</v>
      </c>
      <c r="F151" s="232">
        <f t="shared" si="3"/>
        <v>200</v>
      </c>
      <c r="G151" s="232">
        <v>200</v>
      </c>
      <c r="H151" s="354"/>
      <c r="I151" s="251"/>
    </row>
    <row r="152" spans="1:9" ht="19.5" customHeight="1" thickBot="1">
      <c r="A152" s="32"/>
      <c r="B152" s="16"/>
      <c r="C152" s="57"/>
      <c r="D152" s="58"/>
      <c r="E152" s="452" t="s">
        <v>824</v>
      </c>
      <c r="F152" s="232">
        <f t="shared" si="3"/>
        <v>1200</v>
      </c>
      <c r="G152" s="232">
        <v>1200</v>
      </c>
      <c r="H152" s="354"/>
      <c r="I152" s="251"/>
    </row>
    <row r="153" spans="1:9" ht="30" customHeight="1" thickBot="1">
      <c r="A153" s="32"/>
      <c r="B153" s="16"/>
      <c r="C153" s="57"/>
      <c r="D153" s="58"/>
      <c r="E153" s="445" t="s">
        <v>865</v>
      </c>
      <c r="F153" s="232">
        <f t="shared" si="3"/>
        <v>15750</v>
      </c>
      <c r="G153" s="232"/>
      <c r="H153" s="300">
        <f>SUM(H154)</f>
        <v>15750</v>
      </c>
      <c r="I153" s="251"/>
    </row>
    <row r="154" spans="1:9" ht="28.5" customHeight="1" thickBot="1">
      <c r="A154" s="32"/>
      <c r="B154" s="16"/>
      <c r="C154" s="57"/>
      <c r="D154" s="58"/>
      <c r="E154" s="271" t="s">
        <v>866</v>
      </c>
      <c r="F154" s="232">
        <f t="shared" si="3"/>
        <v>15750</v>
      </c>
      <c r="G154" s="232"/>
      <c r="H154" s="354">
        <v>15750</v>
      </c>
      <c r="I154" s="251"/>
    </row>
    <row r="155" spans="1:9" ht="17.25" customHeight="1" thickBot="1">
      <c r="A155" s="32">
        <v>2422</v>
      </c>
      <c r="B155" s="16" t="s">
        <v>1</v>
      </c>
      <c r="C155" s="57">
        <v>2</v>
      </c>
      <c r="D155" s="58">
        <v>2</v>
      </c>
      <c r="E155" s="252" t="s">
        <v>199</v>
      </c>
      <c r="F155" s="232">
        <f t="shared" si="3"/>
        <v>0</v>
      </c>
      <c r="G155" s="232"/>
      <c r="H155" s="354"/>
      <c r="I155" s="251"/>
    </row>
    <row r="156" spans="1:9" ht="21" customHeight="1" thickBot="1">
      <c r="A156" s="32">
        <v>2423</v>
      </c>
      <c r="B156" s="16" t="s">
        <v>1</v>
      </c>
      <c r="C156" s="57">
        <v>2</v>
      </c>
      <c r="D156" s="58">
        <v>3</v>
      </c>
      <c r="E156" s="252" t="s">
        <v>200</v>
      </c>
      <c r="F156" s="232">
        <f t="shared" si="3"/>
        <v>0</v>
      </c>
      <c r="G156" s="232"/>
      <c r="H156" s="354"/>
      <c r="I156" s="251"/>
    </row>
    <row r="157" spans="1:9" ht="15.75" thickBot="1">
      <c r="A157" s="32">
        <v>2424</v>
      </c>
      <c r="B157" s="16" t="s">
        <v>1</v>
      </c>
      <c r="C157" s="57">
        <v>2</v>
      </c>
      <c r="D157" s="58">
        <v>4</v>
      </c>
      <c r="E157" s="252" t="s">
        <v>2</v>
      </c>
      <c r="F157" s="232">
        <f t="shared" si="3"/>
        <v>0</v>
      </c>
      <c r="G157" s="264"/>
      <c r="H157" s="264"/>
      <c r="I157" s="251"/>
    </row>
    <row r="158" spans="1:9" ht="14.25" customHeight="1" thickBot="1">
      <c r="A158" s="32">
        <v>2430</v>
      </c>
      <c r="B158" s="16" t="s">
        <v>1</v>
      </c>
      <c r="C158" s="57">
        <v>3</v>
      </c>
      <c r="D158" s="58">
        <v>0</v>
      </c>
      <c r="E158" s="252" t="s">
        <v>201</v>
      </c>
      <c r="F158" s="232">
        <f t="shared" si="3"/>
        <v>0</v>
      </c>
      <c r="G158" s="230">
        <f>SUM(G160:G161)</f>
        <v>0</v>
      </c>
      <c r="H158" s="300">
        <f>SUM(H160:H161)</f>
        <v>0</v>
      </c>
      <c r="I158" s="251"/>
    </row>
    <row r="159" spans="1:9" s="12" customFormat="1" ht="13.5" customHeight="1">
      <c r="A159" s="32"/>
      <c r="B159" s="15"/>
      <c r="C159" s="57"/>
      <c r="D159" s="58"/>
      <c r="E159" s="252" t="s">
        <v>528</v>
      </c>
      <c r="F159" s="230"/>
      <c r="G159" s="230"/>
      <c r="H159" s="300"/>
      <c r="I159" s="251"/>
    </row>
    <row r="160" spans="1:9" ht="21.75" customHeight="1" thickBot="1">
      <c r="A160" s="32">
        <v>2431</v>
      </c>
      <c r="B160" s="16" t="s">
        <v>1</v>
      </c>
      <c r="C160" s="57">
        <v>3</v>
      </c>
      <c r="D160" s="58">
        <v>1</v>
      </c>
      <c r="E160" s="252" t="s">
        <v>202</v>
      </c>
      <c r="F160" s="232">
        <f aca="true" t="shared" si="4" ref="F160:F165">SUM(G160:H160)</f>
        <v>0</v>
      </c>
      <c r="G160" s="230"/>
      <c r="H160" s="300"/>
      <c r="I160" s="251"/>
    </row>
    <row r="161" spans="1:9" ht="15" customHeight="1" thickBot="1">
      <c r="A161" s="32">
        <v>2432</v>
      </c>
      <c r="B161" s="16" t="s">
        <v>1</v>
      </c>
      <c r="C161" s="57">
        <v>3</v>
      </c>
      <c r="D161" s="58">
        <v>2</v>
      </c>
      <c r="E161" s="252" t="s">
        <v>203</v>
      </c>
      <c r="F161" s="232">
        <f>SUM(G161:H161)</f>
        <v>0</v>
      </c>
      <c r="G161" s="230"/>
      <c r="H161" s="230"/>
      <c r="I161" s="251"/>
    </row>
    <row r="162" spans="1:9" ht="15" customHeight="1" thickBot="1">
      <c r="A162" s="32">
        <v>2433</v>
      </c>
      <c r="B162" s="16" t="s">
        <v>1</v>
      </c>
      <c r="C162" s="57">
        <v>3</v>
      </c>
      <c r="D162" s="58">
        <v>3</v>
      </c>
      <c r="E162" s="252" t="s">
        <v>204</v>
      </c>
      <c r="F162" s="232">
        <f t="shared" si="4"/>
        <v>0</v>
      </c>
      <c r="G162" s="230"/>
      <c r="H162" s="300"/>
      <c r="I162" s="251"/>
    </row>
    <row r="163" spans="1:9" ht="21" customHeight="1" thickBot="1">
      <c r="A163" s="32">
        <v>2434</v>
      </c>
      <c r="B163" s="16" t="s">
        <v>1</v>
      </c>
      <c r="C163" s="57">
        <v>3</v>
      </c>
      <c r="D163" s="58">
        <v>4</v>
      </c>
      <c r="E163" s="252" t="s">
        <v>205</v>
      </c>
      <c r="F163" s="232">
        <f t="shared" si="4"/>
        <v>0</v>
      </c>
      <c r="G163" s="230"/>
      <c r="H163" s="300"/>
      <c r="I163" s="251"/>
    </row>
    <row r="164" spans="1:9" ht="15" customHeight="1" thickBot="1">
      <c r="A164" s="32">
        <v>2435</v>
      </c>
      <c r="B164" s="16" t="s">
        <v>1</v>
      </c>
      <c r="C164" s="57">
        <v>3</v>
      </c>
      <c r="D164" s="58">
        <v>5</v>
      </c>
      <c r="E164" s="252" t="s">
        <v>206</v>
      </c>
      <c r="F164" s="232">
        <f t="shared" si="4"/>
        <v>0</v>
      </c>
      <c r="G164" s="230"/>
      <c r="H164" s="300"/>
      <c r="I164" s="251"/>
    </row>
    <row r="165" spans="1:9" ht="16.5" customHeight="1" thickBot="1">
      <c r="A165" s="32">
        <v>2436</v>
      </c>
      <c r="B165" s="16" t="s">
        <v>1</v>
      </c>
      <c r="C165" s="57">
        <v>3</v>
      </c>
      <c r="D165" s="58">
        <v>6</v>
      </c>
      <c r="E165" s="252" t="s">
        <v>207</v>
      </c>
      <c r="F165" s="232">
        <f t="shared" si="4"/>
        <v>0</v>
      </c>
      <c r="G165" s="230"/>
      <c r="H165" s="300"/>
      <c r="I165" s="251"/>
    </row>
    <row r="166" spans="1:9" ht="39" customHeight="1">
      <c r="A166" s="32">
        <v>2440</v>
      </c>
      <c r="B166" s="16" t="s">
        <v>1</v>
      </c>
      <c r="C166" s="57">
        <v>4</v>
      </c>
      <c r="D166" s="58">
        <v>0</v>
      </c>
      <c r="E166" s="252" t="s">
        <v>208</v>
      </c>
      <c r="F166" s="230">
        <f>SUM(F168:F170)</f>
        <v>0</v>
      </c>
      <c r="G166" s="230">
        <f>SUM(G168:G170)</f>
        <v>0</v>
      </c>
      <c r="H166" s="300">
        <f>SUM(H168:H170)</f>
        <v>0</v>
      </c>
      <c r="I166" s="251"/>
    </row>
    <row r="167" spans="1:9" s="12" customFormat="1" ht="14.25" customHeight="1">
      <c r="A167" s="32"/>
      <c r="B167" s="15"/>
      <c r="C167" s="57"/>
      <c r="D167" s="58"/>
      <c r="E167" s="252" t="s">
        <v>528</v>
      </c>
      <c r="F167" s="230"/>
      <c r="G167" s="230"/>
      <c r="H167" s="300"/>
      <c r="I167" s="251"/>
    </row>
    <row r="168" spans="1:9" ht="34.5" customHeight="1" thickBot="1">
      <c r="A168" s="32">
        <v>2441</v>
      </c>
      <c r="B168" s="16" t="s">
        <v>1</v>
      </c>
      <c r="C168" s="57">
        <v>4</v>
      </c>
      <c r="D168" s="58">
        <v>1</v>
      </c>
      <c r="E168" s="252" t="s">
        <v>209</v>
      </c>
      <c r="F168" s="232">
        <f>SUM(G168:H168)</f>
        <v>0</v>
      </c>
      <c r="G168" s="230"/>
      <c r="H168" s="300"/>
      <c r="I168" s="251"/>
    </row>
    <row r="169" spans="1:9" ht="20.25" customHeight="1" thickBot="1">
      <c r="A169" s="32">
        <v>2442</v>
      </c>
      <c r="B169" s="16" t="s">
        <v>1</v>
      </c>
      <c r="C169" s="57">
        <v>4</v>
      </c>
      <c r="D169" s="58">
        <v>2</v>
      </c>
      <c r="E169" s="252" t="s">
        <v>210</v>
      </c>
      <c r="F169" s="232">
        <f>SUM(G169:H169)</f>
        <v>0</v>
      </c>
      <c r="G169" s="230"/>
      <c r="H169" s="300"/>
      <c r="I169" s="251"/>
    </row>
    <row r="170" spans="1:9" ht="15" customHeight="1" thickBot="1">
      <c r="A170" s="32">
        <v>2443</v>
      </c>
      <c r="B170" s="16" t="s">
        <v>1</v>
      </c>
      <c r="C170" s="57">
        <v>4</v>
      </c>
      <c r="D170" s="58">
        <v>3</v>
      </c>
      <c r="E170" s="252" t="s">
        <v>211</v>
      </c>
      <c r="F170" s="232">
        <f>SUM(G170:H170)</f>
        <v>0</v>
      </c>
      <c r="G170" s="230"/>
      <c r="H170" s="300"/>
      <c r="I170" s="251"/>
    </row>
    <row r="171" spans="1:9" ht="16.5" customHeight="1">
      <c r="A171" s="32">
        <v>2450</v>
      </c>
      <c r="B171" s="16" t="s">
        <v>1</v>
      </c>
      <c r="C171" s="57">
        <v>5</v>
      </c>
      <c r="D171" s="58">
        <v>0</v>
      </c>
      <c r="E171" s="252" t="s">
        <v>212</v>
      </c>
      <c r="F171" s="230">
        <f>SUM(F173)</f>
        <v>117539.3</v>
      </c>
      <c r="G171" s="230">
        <f>SUM(G173+G178+G179+G180+G181)</f>
        <v>14752</v>
      </c>
      <c r="H171" s="300">
        <f>SUM(H173)</f>
        <v>102787.3</v>
      </c>
      <c r="I171" s="251"/>
    </row>
    <row r="172" spans="1:9" s="12" customFormat="1" ht="15" customHeight="1">
      <c r="A172" s="32"/>
      <c r="B172" s="15"/>
      <c r="C172" s="57"/>
      <c r="D172" s="58"/>
      <c r="E172" s="252" t="s">
        <v>528</v>
      </c>
      <c r="F172" s="230"/>
      <c r="G172" s="230"/>
      <c r="H172" s="300"/>
      <c r="I172" s="251"/>
    </row>
    <row r="173" spans="1:9" ht="14.25" customHeight="1" thickBot="1">
      <c r="A173" s="32">
        <v>2451</v>
      </c>
      <c r="B173" s="16" t="s">
        <v>1</v>
      </c>
      <c r="C173" s="57">
        <v>5</v>
      </c>
      <c r="D173" s="58">
        <v>1</v>
      </c>
      <c r="E173" s="321" t="s">
        <v>213</v>
      </c>
      <c r="F173" s="232">
        <f aca="true" t="shared" si="5" ref="F173:F181">SUM(G173:H173)</f>
        <v>117539.3</v>
      </c>
      <c r="G173" s="232">
        <f>G174+G175+G176+G177</f>
        <v>14752</v>
      </c>
      <c r="H173" s="232">
        <f>H175</f>
        <v>102787.3</v>
      </c>
      <c r="I173" s="251"/>
    </row>
    <row r="174" spans="1:9" ht="39.75" customHeight="1" thickBot="1">
      <c r="A174" s="32"/>
      <c r="B174" s="16"/>
      <c r="C174" s="57"/>
      <c r="D174" s="58"/>
      <c r="E174" s="453" t="s">
        <v>820</v>
      </c>
      <c r="F174" s="232">
        <f t="shared" si="5"/>
        <v>14752</v>
      </c>
      <c r="G174" s="232">
        <v>14752</v>
      </c>
      <c r="H174" s="354"/>
      <c r="I174" s="251"/>
    </row>
    <row r="175" spans="1:9" ht="38.25" customHeight="1" thickBot="1">
      <c r="A175" s="32"/>
      <c r="B175" s="16"/>
      <c r="C175" s="57"/>
      <c r="D175" s="58"/>
      <c r="E175" s="445" t="s">
        <v>861</v>
      </c>
      <c r="F175" s="232">
        <f t="shared" si="5"/>
        <v>102787.3</v>
      </c>
      <c r="G175" s="232"/>
      <c r="H175" s="300">
        <f>SUM(H176)</f>
        <v>102787.3</v>
      </c>
      <c r="I175" s="251"/>
    </row>
    <row r="176" spans="1:9" ht="31.5" customHeight="1" thickBot="1">
      <c r="A176" s="32"/>
      <c r="B176" s="16"/>
      <c r="C176" s="57"/>
      <c r="D176" s="58"/>
      <c r="E176" s="252" t="s">
        <v>860</v>
      </c>
      <c r="F176" s="232">
        <f t="shared" si="5"/>
        <v>102787.3</v>
      </c>
      <c r="G176" s="232"/>
      <c r="H176" s="354">
        <v>102787.3</v>
      </c>
      <c r="I176" s="251"/>
    </row>
    <row r="177" spans="1:9" ht="14.25" customHeight="1" thickBot="1">
      <c r="A177" s="32"/>
      <c r="B177" s="16"/>
      <c r="C177" s="57"/>
      <c r="D177" s="58"/>
      <c r="E177" s="276"/>
      <c r="F177" s="232">
        <f t="shared" si="5"/>
        <v>0</v>
      </c>
      <c r="G177" s="232"/>
      <c r="H177" s="354"/>
      <c r="I177" s="251"/>
    </row>
    <row r="178" spans="1:9" ht="18" customHeight="1" thickBot="1">
      <c r="A178" s="32">
        <v>2452</v>
      </c>
      <c r="B178" s="16" t="s">
        <v>1</v>
      </c>
      <c r="C178" s="57">
        <v>5</v>
      </c>
      <c r="D178" s="58">
        <v>2</v>
      </c>
      <c r="E178" s="252" t="s">
        <v>214</v>
      </c>
      <c r="F178" s="232">
        <f t="shared" si="5"/>
        <v>0</v>
      </c>
      <c r="G178" s="232"/>
      <c r="H178" s="354"/>
      <c r="I178" s="251"/>
    </row>
    <row r="179" spans="1:9" ht="15" customHeight="1" thickBot="1">
      <c r="A179" s="32">
        <v>2453</v>
      </c>
      <c r="B179" s="16" t="s">
        <v>1</v>
      </c>
      <c r="C179" s="57">
        <v>5</v>
      </c>
      <c r="D179" s="58">
        <v>3</v>
      </c>
      <c r="E179" s="252" t="s">
        <v>215</v>
      </c>
      <c r="F179" s="232">
        <f t="shared" si="5"/>
        <v>0</v>
      </c>
      <c r="G179" s="232"/>
      <c r="H179" s="354"/>
      <c r="I179" s="251"/>
    </row>
    <row r="180" spans="1:9" ht="15" customHeight="1" thickBot="1">
      <c r="A180" s="32">
        <v>2454</v>
      </c>
      <c r="B180" s="16" t="s">
        <v>1</v>
      </c>
      <c r="C180" s="57">
        <v>5</v>
      </c>
      <c r="D180" s="58">
        <v>4</v>
      </c>
      <c r="E180" s="252" t="s">
        <v>216</v>
      </c>
      <c r="F180" s="232">
        <f t="shared" si="5"/>
        <v>0</v>
      </c>
      <c r="G180" s="232"/>
      <c r="H180" s="354"/>
      <c r="I180" s="251"/>
    </row>
    <row r="181" spans="1:9" ht="23.25" customHeight="1" thickBot="1">
      <c r="A181" s="32">
        <v>2455</v>
      </c>
      <c r="B181" s="16" t="s">
        <v>1</v>
      </c>
      <c r="C181" s="57">
        <v>5</v>
      </c>
      <c r="D181" s="58">
        <v>5</v>
      </c>
      <c r="E181" s="252" t="s">
        <v>217</v>
      </c>
      <c r="F181" s="232">
        <f t="shared" si="5"/>
        <v>0</v>
      </c>
      <c r="G181" s="232"/>
      <c r="H181" s="354"/>
      <c r="I181" s="251"/>
    </row>
    <row r="182" spans="1:9" ht="18" customHeight="1">
      <c r="A182" s="32">
        <v>2460</v>
      </c>
      <c r="B182" s="16" t="s">
        <v>1</v>
      </c>
      <c r="C182" s="57">
        <v>6</v>
      </c>
      <c r="D182" s="58">
        <v>0</v>
      </c>
      <c r="E182" s="252" t="s">
        <v>218</v>
      </c>
      <c r="F182" s="230">
        <f>SUM(F184)</f>
        <v>0</v>
      </c>
      <c r="G182" s="230">
        <f>SUM(G184)</f>
        <v>0</v>
      </c>
      <c r="H182" s="300">
        <f>SUM(H184)</f>
        <v>0</v>
      </c>
      <c r="I182" s="251"/>
    </row>
    <row r="183" spans="1:9" s="12" customFormat="1" ht="15" customHeight="1">
      <c r="A183" s="32"/>
      <c r="B183" s="15"/>
      <c r="C183" s="57"/>
      <c r="D183" s="58"/>
      <c r="E183" s="252" t="s">
        <v>528</v>
      </c>
      <c r="F183" s="230"/>
      <c r="G183" s="230"/>
      <c r="H183" s="300"/>
      <c r="I183" s="251"/>
    </row>
    <row r="184" spans="1:9" ht="18.75" customHeight="1" thickBot="1">
      <c r="A184" s="32">
        <v>2461</v>
      </c>
      <c r="B184" s="16" t="s">
        <v>1</v>
      </c>
      <c r="C184" s="57">
        <v>6</v>
      </c>
      <c r="D184" s="58">
        <v>1</v>
      </c>
      <c r="E184" s="252" t="s">
        <v>219</v>
      </c>
      <c r="F184" s="232">
        <f>SUM(G184:H184)</f>
        <v>0</v>
      </c>
      <c r="G184" s="232"/>
      <c r="H184" s="354"/>
      <c r="I184" s="251"/>
    </row>
    <row r="185" spans="1:9" ht="14.25" customHeight="1">
      <c r="A185" s="32">
        <v>2470</v>
      </c>
      <c r="B185" s="16" t="s">
        <v>1</v>
      </c>
      <c r="C185" s="57">
        <v>7</v>
      </c>
      <c r="D185" s="58">
        <v>0</v>
      </c>
      <c r="E185" s="252" t="s">
        <v>220</v>
      </c>
      <c r="F185" s="230">
        <f>SUM(F187:F190)</f>
        <v>0</v>
      </c>
      <c r="G185" s="230">
        <f>SUM(G187:G190)</f>
        <v>0</v>
      </c>
      <c r="H185" s="300">
        <f>SUM(H187:H190)</f>
        <v>0</v>
      </c>
      <c r="I185" s="251"/>
    </row>
    <row r="186" spans="1:9" s="12" customFormat="1" ht="14.25" customHeight="1">
      <c r="A186" s="32"/>
      <c r="B186" s="15"/>
      <c r="C186" s="57"/>
      <c r="D186" s="58"/>
      <c r="E186" s="252" t="s">
        <v>528</v>
      </c>
      <c r="F186" s="230"/>
      <c r="G186" s="230"/>
      <c r="H186" s="300"/>
      <c r="I186" s="251"/>
    </row>
    <row r="187" spans="1:9" ht="27" customHeight="1" thickBot="1">
      <c r="A187" s="32">
        <v>2471</v>
      </c>
      <c r="B187" s="16" t="s">
        <v>1</v>
      </c>
      <c r="C187" s="57">
        <v>7</v>
      </c>
      <c r="D187" s="58">
        <v>1</v>
      </c>
      <c r="E187" s="252" t="s">
        <v>221</v>
      </c>
      <c r="F187" s="232">
        <f>SUM(G187:H187)</f>
        <v>0</v>
      </c>
      <c r="G187" s="232"/>
      <c r="H187" s="354"/>
      <c r="I187" s="251"/>
    </row>
    <row r="188" spans="1:9" ht="21.75" customHeight="1" thickBot="1">
      <c r="A188" s="32">
        <v>2472</v>
      </c>
      <c r="B188" s="16" t="s">
        <v>1</v>
      </c>
      <c r="C188" s="57">
        <v>7</v>
      </c>
      <c r="D188" s="58">
        <v>2</v>
      </c>
      <c r="E188" s="252" t="s">
        <v>222</v>
      </c>
      <c r="F188" s="232">
        <f>SUM(G188:H188)</f>
        <v>0</v>
      </c>
      <c r="G188" s="232"/>
      <c r="H188" s="354"/>
      <c r="I188" s="251"/>
    </row>
    <row r="189" spans="1:9" ht="21" customHeight="1" thickBot="1">
      <c r="A189" s="32">
        <v>2473</v>
      </c>
      <c r="B189" s="16" t="s">
        <v>1</v>
      </c>
      <c r="C189" s="57">
        <v>7</v>
      </c>
      <c r="D189" s="58">
        <v>3</v>
      </c>
      <c r="E189" s="252" t="s">
        <v>223</v>
      </c>
      <c r="F189" s="232">
        <f>SUM(G189:H189)</f>
        <v>0</v>
      </c>
      <c r="G189" s="232"/>
      <c r="H189" s="354"/>
      <c r="I189" s="251"/>
    </row>
    <row r="190" spans="1:9" ht="22.5" customHeight="1" thickBot="1">
      <c r="A190" s="32">
        <v>2474</v>
      </c>
      <c r="B190" s="16" t="s">
        <v>1</v>
      </c>
      <c r="C190" s="57">
        <v>7</v>
      </c>
      <c r="D190" s="58">
        <v>4</v>
      </c>
      <c r="E190" s="252" t="s">
        <v>224</v>
      </c>
      <c r="F190" s="232">
        <f>SUM(G190:H190)</f>
        <v>0</v>
      </c>
      <c r="G190" s="232"/>
      <c r="H190" s="354"/>
      <c r="I190" s="251"/>
    </row>
    <row r="191" spans="1:9" ht="39.75" customHeight="1">
      <c r="A191" s="32">
        <v>2480</v>
      </c>
      <c r="B191" s="16" t="s">
        <v>1</v>
      </c>
      <c r="C191" s="57">
        <v>8</v>
      </c>
      <c r="D191" s="58">
        <v>0</v>
      </c>
      <c r="E191" s="252" t="s">
        <v>225</v>
      </c>
      <c r="F191" s="230">
        <f>SUM(F193:F199)</f>
        <v>0</v>
      </c>
      <c r="G191" s="230">
        <f>SUM(G193:G199)</f>
        <v>0</v>
      </c>
      <c r="H191" s="300">
        <f>SUM(H193:H199)</f>
        <v>0</v>
      </c>
      <c r="I191" s="251"/>
    </row>
    <row r="192" spans="1:9" s="12" customFormat="1" ht="16.5" customHeight="1">
      <c r="A192" s="32"/>
      <c r="B192" s="15"/>
      <c r="C192" s="57"/>
      <c r="D192" s="58"/>
      <c r="E192" s="252" t="s">
        <v>528</v>
      </c>
      <c r="F192" s="230"/>
      <c r="G192" s="230"/>
      <c r="H192" s="300"/>
      <c r="I192" s="251"/>
    </row>
    <row r="193" spans="1:9" ht="48.75" customHeight="1" thickBot="1">
      <c r="A193" s="32">
        <v>2481</v>
      </c>
      <c r="B193" s="16" t="s">
        <v>1</v>
      </c>
      <c r="C193" s="57">
        <v>8</v>
      </c>
      <c r="D193" s="58">
        <v>1</v>
      </c>
      <c r="E193" s="252" t="s">
        <v>226</v>
      </c>
      <c r="F193" s="232">
        <f aca="true" t="shared" si="6" ref="F193:F199">SUM(G193:H193)</f>
        <v>0</v>
      </c>
      <c r="G193" s="232"/>
      <c r="H193" s="354"/>
      <c r="I193" s="251"/>
    </row>
    <row r="194" spans="1:9" ht="51.75" customHeight="1" thickBot="1">
      <c r="A194" s="32">
        <v>2482</v>
      </c>
      <c r="B194" s="16" t="s">
        <v>1</v>
      </c>
      <c r="C194" s="57">
        <v>8</v>
      </c>
      <c r="D194" s="58">
        <v>2</v>
      </c>
      <c r="E194" s="252" t="s">
        <v>227</v>
      </c>
      <c r="F194" s="232">
        <f t="shared" si="6"/>
        <v>0</v>
      </c>
      <c r="G194" s="232"/>
      <c r="H194" s="354"/>
      <c r="I194" s="251"/>
    </row>
    <row r="195" spans="1:9" ht="40.5" customHeight="1" thickBot="1">
      <c r="A195" s="32">
        <v>2483</v>
      </c>
      <c r="B195" s="16" t="s">
        <v>1</v>
      </c>
      <c r="C195" s="57">
        <v>8</v>
      </c>
      <c r="D195" s="58">
        <v>3</v>
      </c>
      <c r="E195" s="252" t="s">
        <v>228</v>
      </c>
      <c r="F195" s="232">
        <f t="shared" si="6"/>
        <v>0</v>
      </c>
      <c r="G195" s="232"/>
      <c r="H195" s="354"/>
      <c r="I195" s="251"/>
    </row>
    <row r="196" spans="1:9" ht="52.5" customHeight="1" thickBot="1">
      <c r="A196" s="32">
        <v>2484</v>
      </c>
      <c r="B196" s="16" t="s">
        <v>1</v>
      </c>
      <c r="C196" s="57">
        <v>8</v>
      </c>
      <c r="D196" s="58">
        <v>4</v>
      </c>
      <c r="E196" s="252" t="s">
        <v>259</v>
      </c>
      <c r="F196" s="232">
        <f t="shared" si="6"/>
        <v>0</v>
      </c>
      <c r="G196" s="232"/>
      <c r="H196" s="354"/>
      <c r="I196" s="251"/>
    </row>
    <row r="197" spans="1:9" ht="33.75" customHeight="1" thickBot="1">
      <c r="A197" s="32">
        <v>2485</v>
      </c>
      <c r="B197" s="16" t="s">
        <v>1</v>
      </c>
      <c r="C197" s="57">
        <v>8</v>
      </c>
      <c r="D197" s="58">
        <v>5</v>
      </c>
      <c r="E197" s="252" t="s">
        <v>260</v>
      </c>
      <c r="F197" s="232">
        <f t="shared" si="6"/>
        <v>0</v>
      </c>
      <c r="G197" s="232"/>
      <c r="H197" s="354"/>
      <c r="I197" s="251"/>
    </row>
    <row r="198" spans="1:9" ht="27" customHeight="1" thickBot="1">
      <c r="A198" s="32">
        <v>2486</v>
      </c>
      <c r="B198" s="16" t="s">
        <v>1</v>
      </c>
      <c r="C198" s="57">
        <v>8</v>
      </c>
      <c r="D198" s="58">
        <v>6</v>
      </c>
      <c r="E198" s="252" t="s">
        <v>261</v>
      </c>
      <c r="F198" s="232">
        <f t="shared" si="6"/>
        <v>0</v>
      </c>
      <c r="G198" s="232"/>
      <c r="H198" s="354"/>
      <c r="I198" s="251"/>
    </row>
    <row r="199" spans="1:9" ht="38.25" customHeight="1" thickBot="1">
      <c r="A199" s="32">
        <v>2487</v>
      </c>
      <c r="B199" s="16" t="s">
        <v>1</v>
      </c>
      <c r="C199" s="57">
        <v>8</v>
      </c>
      <c r="D199" s="58">
        <v>7</v>
      </c>
      <c r="E199" s="252" t="s">
        <v>262</v>
      </c>
      <c r="F199" s="232">
        <f t="shared" si="6"/>
        <v>0</v>
      </c>
      <c r="G199" s="232"/>
      <c r="H199" s="354"/>
      <c r="I199" s="251"/>
    </row>
    <row r="200" spans="1:9" ht="27.75" customHeight="1">
      <c r="A200" s="32">
        <v>2490</v>
      </c>
      <c r="B200" s="16" t="s">
        <v>1</v>
      </c>
      <c r="C200" s="57">
        <v>9</v>
      </c>
      <c r="D200" s="58">
        <v>0</v>
      </c>
      <c r="E200" s="252" t="s">
        <v>263</v>
      </c>
      <c r="F200" s="230">
        <f>SUM(F202)</f>
        <v>0</v>
      </c>
      <c r="G200" s="230">
        <f>SUM(G202)</f>
        <v>0</v>
      </c>
      <c r="H200" s="300">
        <f>SUM(H202)</f>
        <v>0</v>
      </c>
      <c r="I200" s="251"/>
    </row>
    <row r="201" spans="1:9" s="12" customFormat="1" ht="16.5" customHeight="1">
      <c r="A201" s="32"/>
      <c r="B201" s="15"/>
      <c r="C201" s="57"/>
      <c r="D201" s="58"/>
      <c r="E201" s="252" t="s">
        <v>528</v>
      </c>
      <c r="F201" s="230"/>
      <c r="G201" s="230"/>
      <c r="H201" s="300"/>
      <c r="I201" s="251"/>
    </row>
    <row r="202" spans="1:9" ht="27.75" customHeight="1" thickBot="1">
      <c r="A202" s="32">
        <v>2491</v>
      </c>
      <c r="B202" s="16" t="s">
        <v>1</v>
      </c>
      <c r="C202" s="57">
        <v>9</v>
      </c>
      <c r="D202" s="58">
        <v>1</v>
      </c>
      <c r="E202" s="252" t="s">
        <v>263</v>
      </c>
      <c r="F202" s="232">
        <f>SUM(G202:H202)</f>
        <v>0</v>
      </c>
      <c r="G202" s="232"/>
      <c r="H202" s="354"/>
      <c r="I202" s="251"/>
    </row>
    <row r="203" spans="1:9" s="33" customFormat="1" ht="34.5" customHeight="1">
      <c r="A203" s="32">
        <v>2500</v>
      </c>
      <c r="B203" s="16" t="s">
        <v>3</v>
      </c>
      <c r="C203" s="319">
        <v>0</v>
      </c>
      <c r="D203" s="320">
        <v>0</v>
      </c>
      <c r="E203" s="321" t="s">
        <v>646</v>
      </c>
      <c r="F203" s="318">
        <f>SUM(F205,F209,F212,F215,F218,F221,)</f>
        <v>44152.6</v>
      </c>
      <c r="G203" s="318">
        <f>SUM(G205,G209,G212,G215,G218,G221,)</f>
        <v>43152.6</v>
      </c>
      <c r="H203" s="463">
        <f>SUM(H205,H209,H212,H215,H218,H221,)</f>
        <v>1000</v>
      </c>
      <c r="I203" s="251"/>
    </row>
    <row r="204" spans="1:9" ht="11.25" customHeight="1">
      <c r="A204" s="35"/>
      <c r="B204" s="15"/>
      <c r="C204" s="225"/>
      <c r="D204" s="226"/>
      <c r="E204" s="252" t="s">
        <v>527</v>
      </c>
      <c r="F204" s="241"/>
      <c r="G204" s="241"/>
      <c r="H204" s="464"/>
      <c r="I204" s="251"/>
    </row>
    <row r="205" spans="1:9" ht="17.25" customHeight="1">
      <c r="A205" s="32">
        <v>2510</v>
      </c>
      <c r="B205" s="16" t="s">
        <v>3</v>
      </c>
      <c r="C205" s="57">
        <v>1</v>
      </c>
      <c r="D205" s="58">
        <v>0</v>
      </c>
      <c r="E205" s="252" t="s">
        <v>264</v>
      </c>
      <c r="F205" s="230">
        <f>SUM(F207)</f>
        <v>41952.6</v>
      </c>
      <c r="G205" s="230">
        <f>SUM(G207)</f>
        <v>41952.6</v>
      </c>
      <c r="H205" s="300">
        <f>SUM(H207)</f>
        <v>0</v>
      </c>
      <c r="I205" s="251"/>
    </row>
    <row r="206" spans="1:9" s="12" customFormat="1" ht="10.5" customHeight="1">
      <c r="A206" s="32"/>
      <c r="B206" s="15"/>
      <c r="C206" s="57"/>
      <c r="D206" s="58"/>
      <c r="E206" s="252" t="s">
        <v>528</v>
      </c>
      <c r="F206" s="230"/>
      <c r="G206" s="230"/>
      <c r="H206" s="300"/>
      <c r="I206" s="251"/>
    </row>
    <row r="207" spans="1:9" ht="17.25" customHeight="1" thickBot="1">
      <c r="A207" s="32">
        <v>2511</v>
      </c>
      <c r="B207" s="16" t="s">
        <v>3</v>
      </c>
      <c r="C207" s="57">
        <v>1</v>
      </c>
      <c r="D207" s="58">
        <v>1</v>
      </c>
      <c r="E207" s="321" t="s">
        <v>264</v>
      </c>
      <c r="F207" s="232">
        <f>SUM(G207:H207)</f>
        <v>41952.6</v>
      </c>
      <c r="G207" s="232">
        <f>SUM(G208)</f>
        <v>41952.6</v>
      </c>
      <c r="H207" s="232">
        <f>SUM(H208)</f>
        <v>0</v>
      </c>
      <c r="I207" s="251"/>
    </row>
    <row r="208" spans="1:9" ht="40.5" customHeight="1" thickBot="1">
      <c r="A208" s="32"/>
      <c r="B208" s="16"/>
      <c r="C208" s="57"/>
      <c r="D208" s="58"/>
      <c r="E208" s="453" t="s">
        <v>820</v>
      </c>
      <c r="F208" s="232">
        <f>SUM(G208:H208)</f>
        <v>41952.6</v>
      </c>
      <c r="G208" s="230">
        <v>41952.6</v>
      </c>
      <c r="H208" s="300"/>
      <c r="I208" s="251"/>
    </row>
    <row r="209" spans="1:9" ht="18.75" customHeight="1">
      <c r="A209" s="32">
        <v>2520</v>
      </c>
      <c r="B209" s="16" t="s">
        <v>3</v>
      </c>
      <c r="C209" s="57">
        <v>2</v>
      </c>
      <c r="D209" s="58">
        <v>0</v>
      </c>
      <c r="E209" s="252" t="s">
        <v>265</v>
      </c>
      <c r="F209" s="230">
        <f>SUM(F211)</f>
        <v>0</v>
      </c>
      <c r="G209" s="230">
        <f>SUM(G211)</f>
        <v>0</v>
      </c>
      <c r="H209" s="300">
        <f>SUM(H211)</f>
        <v>0</v>
      </c>
      <c r="I209" s="251"/>
    </row>
    <row r="210" spans="1:9" s="12" customFormat="1" ht="10.5" customHeight="1">
      <c r="A210" s="32"/>
      <c r="B210" s="15"/>
      <c r="C210" s="57"/>
      <c r="D210" s="58"/>
      <c r="E210" s="252"/>
      <c r="F210" s="264"/>
      <c r="G210" s="264"/>
      <c r="H210" s="353"/>
      <c r="I210" s="251"/>
    </row>
    <row r="211" spans="1:9" ht="16.5" customHeight="1" thickBot="1">
      <c r="A211" s="32">
        <v>2521</v>
      </c>
      <c r="B211" s="16" t="s">
        <v>3</v>
      </c>
      <c r="C211" s="57">
        <v>2</v>
      </c>
      <c r="D211" s="58">
        <v>1</v>
      </c>
      <c r="E211" s="252" t="s">
        <v>266</v>
      </c>
      <c r="F211" s="232">
        <f>SUM(G211:H211)</f>
        <v>0</v>
      </c>
      <c r="G211" s="264"/>
      <c r="H211" s="264"/>
      <c r="I211" s="251"/>
    </row>
    <row r="212" spans="1:9" ht="24.75" customHeight="1">
      <c r="A212" s="32">
        <v>2530</v>
      </c>
      <c r="B212" s="16" t="s">
        <v>3</v>
      </c>
      <c r="C212" s="57">
        <v>3</v>
      </c>
      <c r="D212" s="58">
        <v>0</v>
      </c>
      <c r="E212" s="252" t="s">
        <v>267</v>
      </c>
      <c r="F212" s="230">
        <f>SUM(F214)</f>
        <v>0</v>
      </c>
      <c r="G212" s="230">
        <f>SUM(G214)</f>
        <v>0</v>
      </c>
      <c r="H212" s="300">
        <f>SUM(H214)</f>
        <v>0</v>
      </c>
      <c r="I212" s="251"/>
    </row>
    <row r="213" spans="1:9" s="12" customFormat="1" ht="15.75" customHeight="1">
      <c r="A213" s="32"/>
      <c r="B213" s="15"/>
      <c r="C213" s="57"/>
      <c r="D213" s="58"/>
      <c r="E213" s="252" t="s">
        <v>528</v>
      </c>
      <c r="F213" s="230"/>
      <c r="G213" s="230"/>
      <c r="H213" s="300"/>
      <c r="I213" s="251"/>
    </row>
    <row r="214" spans="1:9" ht="25.5" customHeight="1" thickBot="1">
      <c r="A214" s="32">
        <v>2531</v>
      </c>
      <c r="B214" s="16" t="s">
        <v>3</v>
      </c>
      <c r="C214" s="57">
        <v>3</v>
      </c>
      <c r="D214" s="58">
        <v>1</v>
      </c>
      <c r="E214" s="252" t="s">
        <v>267</v>
      </c>
      <c r="F214" s="232">
        <f>SUM(G214:H214)</f>
        <v>0</v>
      </c>
      <c r="G214" s="232"/>
      <c r="H214" s="232"/>
      <c r="I214" s="251"/>
    </row>
    <row r="215" spans="1:9" ht="30" customHeight="1">
      <c r="A215" s="32">
        <v>2540</v>
      </c>
      <c r="B215" s="16" t="s">
        <v>3</v>
      </c>
      <c r="C215" s="57">
        <v>4</v>
      </c>
      <c r="D215" s="58">
        <v>0</v>
      </c>
      <c r="E215" s="252" t="s">
        <v>268</v>
      </c>
      <c r="F215" s="230">
        <f>SUM(F217)</f>
        <v>0</v>
      </c>
      <c r="G215" s="230">
        <f>SUM(G217)</f>
        <v>0</v>
      </c>
      <c r="H215" s="300">
        <f>SUM(H217)</f>
        <v>0</v>
      </c>
      <c r="I215" s="251"/>
    </row>
    <row r="216" spans="1:9" s="12" customFormat="1" ht="16.5" customHeight="1">
      <c r="A216" s="32"/>
      <c r="B216" s="15"/>
      <c r="C216" s="57"/>
      <c r="D216" s="58"/>
      <c r="E216" s="252" t="s">
        <v>528</v>
      </c>
      <c r="F216" s="230"/>
      <c r="G216" s="230"/>
      <c r="H216" s="300"/>
      <c r="I216" s="251"/>
    </row>
    <row r="217" spans="1:9" ht="24" customHeight="1" thickBot="1">
      <c r="A217" s="32">
        <v>2541</v>
      </c>
      <c r="B217" s="16" t="s">
        <v>3</v>
      </c>
      <c r="C217" s="57">
        <v>4</v>
      </c>
      <c r="D217" s="58">
        <v>1</v>
      </c>
      <c r="E217" s="252" t="s">
        <v>268</v>
      </c>
      <c r="F217" s="232">
        <f>SUM(G217:H217)</f>
        <v>0</v>
      </c>
      <c r="G217" s="264"/>
      <c r="H217" s="264"/>
      <c r="I217" s="251"/>
    </row>
    <row r="218" spans="1:9" ht="48" customHeight="1">
      <c r="A218" s="32">
        <v>2550</v>
      </c>
      <c r="B218" s="16" t="s">
        <v>3</v>
      </c>
      <c r="C218" s="57">
        <v>5</v>
      </c>
      <c r="D218" s="58">
        <v>0</v>
      </c>
      <c r="E218" s="252" t="s">
        <v>269</v>
      </c>
      <c r="F218" s="230">
        <f>SUM(F220)</f>
        <v>0</v>
      </c>
      <c r="G218" s="230">
        <f>SUM(G220)</f>
        <v>0</v>
      </c>
      <c r="H218" s="300">
        <f>SUM(H220)</f>
        <v>0</v>
      </c>
      <c r="I218" s="251"/>
    </row>
    <row r="219" spans="1:9" s="12" customFormat="1" ht="14.25" customHeight="1">
      <c r="A219" s="32"/>
      <c r="B219" s="15"/>
      <c r="C219" s="57"/>
      <c r="D219" s="58"/>
      <c r="E219" s="252" t="s">
        <v>528</v>
      </c>
      <c r="F219" s="230"/>
      <c r="G219" s="230"/>
      <c r="H219" s="300"/>
      <c r="I219" s="251"/>
    </row>
    <row r="220" spans="1:9" ht="52.5" customHeight="1" thickBot="1">
      <c r="A220" s="32">
        <v>2551</v>
      </c>
      <c r="B220" s="16" t="s">
        <v>3</v>
      </c>
      <c r="C220" s="57">
        <v>5</v>
      </c>
      <c r="D220" s="58">
        <v>1</v>
      </c>
      <c r="E220" s="252" t="s">
        <v>269</v>
      </c>
      <c r="F220" s="232">
        <f>SUM(G220:H220)</f>
        <v>0</v>
      </c>
      <c r="G220" s="232"/>
      <c r="H220" s="354"/>
      <c r="I220" s="251"/>
    </row>
    <row r="221" spans="1:9" ht="38.25" customHeight="1">
      <c r="A221" s="32">
        <v>2560</v>
      </c>
      <c r="B221" s="16" t="s">
        <v>3</v>
      </c>
      <c r="C221" s="57">
        <v>6</v>
      </c>
      <c r="D221" s="58">
        <v>0</v>
      </c>
      <c r="E221" s="252" t="s">
        <v>270</v>
      </c>
      <c r="F221" s="230">
        <f>SUM(F223)</f>
        <v>2200</v>
      </c>
      <c r="G221" s="230">
        <f>SUM(G223)</f>
        <v>1200</v>
      </c>
      <c r="H221" s="300">
        <f>SUM(H223)</f>
        <v>1000</v>
      </c>
      <c r="I221" s="251"/>
    </row>
    <row r="222" spans="1:9" s="12" customFormat="1" ht="21" customHeight="1">
      <c r="A222" s="32"/>
      <c r="B222" s="15"/>
      <c r="C222" s="57"/>
      <c r="D222" s="58"/>
      <c r="E222" s="252" t="s">
        <v>528</v>
      </c>
      <c r="F222" s="230"/>
      <c r="G222" s="230"/>
      <c r="H222" s="300"/>
      <c r="I222" s="251"/>
    </row>
    <row r="223" spans="1:9" ht="37.5" customHeight="1" thickBot="1">
      <c r="A223" s="32">
        <v>2561</v>
      </c>
      <c r="B223" s="16" t="s">
        <v>3</v>
      </c>
      <c r="C223" s="57">
        <v>6</v>
      </c>
      <c r="D223" s="58">
        <v>1</v>
      </c>
      <c r="E223" s="321" t="s">
        <v>270</v>
      </c>
      <c r="F223" s="232">
        <f>SUM(G223:H223)</f>
        <v>2200</v>
      </c>
      <c r="G223" s="264">
        <f>SUM(G224:G225)</f>
        <v>1200</v>
      </c>
      <c r="H223" s="264">
        <f>SUM(H224:H226)</f>
        <v>1000</v>
      </c>
      <c r="I223" s="251"/>
    </row>
    <row r="224" spans="1:9" ht="39" customHeight="1" thickBot="1">
      <c r="A224" s="32"/>
      <c r="B224" s="16"/>
      <c r="C224" s="57"/>
      <c r="D224" s="58"/>
      <c r="E224" s="453" t="s">
        <v>820</v>
      </c>
      <c r="F224" s="232">
        <f>SUM(G224:H224)</f>
        <v>1200</v>
      </c>
      <c r="G224" s="230">
        <v>1200</v>
      </c>
      <c r="H224" s="300"/>
      <c r="I224" s="251"/>
    </row>
    <row r="225" spans="1:9" ht="27.75" customHeight="1" hidden="1" thickBot="1">
      <c r="A225" s="32"/>
      <c r="B225" s="16"/>
      <c r="C225" s="57"/>
      <c r="D225" s="58"/>
      <c r="E225" s="252"/>
      <c r="F225" s="232">
        <f>SUM(G225:H225)</f>
        <v>0</v>
      </c>
      <c r="G225" s="230"/>
      <c r="H225" s="300"/>
      <c r="I225" s="251"/>
    </row>
    <row r="226" spans="1:9" ht="27.75" customHeight="1" thickBot="1">
      <c r="A226" s="32"/>
      <c r="B226" s="16"/>
      <c r="C226" s="57"/>
      <c r="D226" s="58"/>
      <c r="E226" s="446" t="s">
        <v>862</v>
      </c>
      <c r="F226" s="232">
        <f>SUM(G226:H226)</f>
        <v>1000</v>
      </c>
      <c r="G226" s="230"/>
      <c r="H226" s="300">
        <v>1000</v>
      </c>
      <c r="I226" s="251"/>
    </row>
    <row r="227" spans="1:9" s="33" customFormat="1" ht="48" customHeight="1">
      <c r="A227" s="32">
        <v>2600</v>
      </c>
      <c r="B227" s="16" t="s">
        <v>4</v>
      </c>
      <c r="C227" s="319">
        <v>0</v>
      </c>
      <c r="D227" s="320">
        <v>0</v>
      </c>
      <c r="E227" s="321" t="s">
        <v>647</v>
      </c>
      <c r="F227" s="318">
        <f>SUM(F229,F232,F235,F240,F248,F251,)</f>
        <v>56573.2</v>
      </c>
      <c r="G227" s="318">
        <f>SUM(G229,G232,G235,G240,G248,G251,)</f>
        <v>41573.2</v>
      </c>
      <c r="H227" s="463">
        <f>SUM(H229,H232,H235,H240,H248,H251,)</f>
        <v>15000</v>
      </c>
      <c r="I227" s="251"/>
    </row>
    <row r="228" spans="1:9" ht="17.25" customHeight="1">
      <c r="A228" s="35"/>
      <c r="B228" s="15"/>
      <c r="C228" s="225"/>
      <c r="D228" s="226"/>
      <c r="E228" s="252" t="s">
        <v>527</v>
      </c>
      <c r="F228" s="241"/>
      <c r="G228" s="241"/>
      <c r="H228" s="464"/>
      <c r="I228" s="251"/>
    </row>
    <row r="229" spans="1:9" ht="16.5" customHeight="1">
      <c r="A229" s="32">
        <v>2610</v>
      </c>
      <c r="B229" s="16" t="s">
        <v>4</v>
      </c>
      <c r="C229" s="57">
        <v>1</v>
      </c>
      <c r="D229" s="58">
        <v>0</v>
      </c>
      <c r="E229" s="252" t="s">
        <v>271</v>
      </c>
      <c r="F229" s="230">
        <f>SUM(F231)</f>
        <v>0</v>
      </c>
      <c r="G229" s="230">
        <f>SUM(G231)</f>
        <v>0</v>
      </c>
      <c r="H229" s="300">
        <f>SUM(H231)</f>
        <v>0</v>
      </c>
      <c r="I229" s="251"/>
    </row>
    <row r="230" spans="1:9" s="12" customFormat="1" ht="14.25" customHeight="1">
      <c r="A230" s="32"/>
      <c r="B230" s="15"/>
      <c r="C230" s="57"/>
      <c r="D230" s="58"/>
      <c r="E230" s="252" t="s">
        <v>528</v>
      </c>
      <c r="F230" s="230"/>
      <c r="G230" s="230"/>
      <c r="H230" s="300"/>
      <c r="I230" s="251"/>
    </row>
    <row r="231" spans="1:9" ht="21" customHeight="1" thickBot="1">
      <c r="A231" s="32">
        <v>2611</v>
      </c>
      <c r="B231" s="16" t="s">
        <v>4</v>
      </c>
      <c r="C231" s="57">
        <v>1</v>
      </c>
      <c r="D231" s="58">
        <v>1</v>
      </c>
      <c r="E231" s="252" t="s">
        <v>272</v>
      </c>
      <c r="F231" s="232">
        <f>SUM(G231:H231)</f>
        <v>0</v>
      </c>
      <c r="G231" s="264"/>
      <c r="H231" s="264"/>
      <c r="I231" s="251"/>
    </row>
    <row r="232" spans="1:9" ht="17.25" customHeight="1">
      <c r="A232" s="32">
        <v>2620</v>
      </c>
      <c r="B232" s="16" t="s">
        <v>4</v>
      </c>
      <c r="C232" s="57">
        <v>2</v>
      </c>
      <c r="D232" s="58">
        <v>0</v>
      </c>
      <c r="E232" s="252" t="s">
        <v>273</v>
      </c>
      <c r="F232" s="230">
        <f>SUM(F234)</f>
        <v>0</v>
      </c>
      <c r="G232" s="230">
        <f>SUM(G234)</f>
        <v>0</v>
      </c>
      <c r="H232" s="300">
        <f>SUM(H234)</f>
        <v>0</v>
      </c>
      <c r="I232" s="251"/>
    </row>
    <row r="233" spans="1:9" s="12" customFormat="1" ht="10.5" customHeight="1">
      <c r="A233" s="32"/>
      <c r="B233" s="15"/>
      <c r="C233" s="57"/>
      <c r="D233" s="58"/>
      <c r="E233" s="252" t="s">
        <v>528</v>
      </c>
      <c r="F233" s="230"/>
      <c r="G233" s="230"/>
      <c r="H233" s="300"/>
      <c r="I233" s="251"/>
    </row>
    <row r="234" spans="1:9" ht="13.5" customHeight="1" thickBot="1">
      <c r="A234" s="32">
        <v>2621</v>
      </c>
      <c r="B234" s="16" t="s">
        <v>4</v>
      </c>
      <c r="C234" s="57">
        <v>2</v>
      </c>
      <c r="D234" s="58">
        <v>1</v>
      </c>
      <c r="E234" s="252" t="s">
        <v>273</v>
      </c>
      <c r="F234" s="232">
        <f>SUM(G234:H234)</f>
        <v>0</v>
      </c>
      <c r="G234" s="232"/>
      <c r="H234" s="354"/>
      <c r="I234" s="251"/>
    </row>
    <row r="235" spans="1:9" ht="18.75" customHeight="1">
      <c r="A235" s="32">
        <v>2630</v>
      </c>
      <c r="B235" s="16" t="s">
        <v>4</v>
      </c>
      <c r="C235" s="57">
        <v>3</v>
      </c>
      <c r="D235" s="58">
        <v>0</v>
      </c>
      <c r="E235" s="252" t="s">
        <v>274</v>
      </c>
      <c r="F235" s="230">
        <f>SUM(F237)</f>
        <v>18306</v>
      </c>
      <c r="G235" s="230">
        <f>SUM(G237)</f>
        <v>18306</v>
      </c>
      <c r="H235" s="300">
        <f>SUM(H237)</f>
        <v>0</v>
      </c>
      <c r="I235" s="251"/>
    </row>
    <row r="236" spans="1:9" s="12" customFormat="1" ht="15.75" customHeight="1">
      <c r="A236" s="32"/>
      <c r="B236" s="15"/>
      <c r="C236" s="57"/>
      <c r="D236" s="58"/>
      <c r="E236" s="252" t="s">
        <v>528</v>
      </c>
      <c r="F236" s="230"/>
      <c r="G236" s="230"/>
      <c r="H236" s="300"/>
      <c r="I236" s="251"/>
    </row>
    <row r="237" spans="1:9" ht="15" customHeight="1" thickBot="1">
      <c r="A237" s="32">
        <v>2631</v>
      </c>
      <c r="B237" s="16" t="s">
        <v>4</v>
      </c>
      <c r="C237" s="57">
        <v>3</v>
      </c>
      <c r="D237" s="58">
        <v>1</v>
      </c>
      <c r="E237" s="321" t="s">
        <v>275</v>
      </c>
      <c r="F237" s="232">
        <f>SUM(G237:H237)</f>
        <v>18306</v>
      </c>
      <c r="G237" s="264">
        <f>G238+G239</f>
        <v>18306</v>
      </c>
      <c r="H237" s="264">
        <f>H238+H239</f>
        <v>0</v>
      </c>
      <c r="I237" s="251"/>
    </row>
    <row r="238" spans="1:9" ht="47.25" customHeight="1" thickBot="1">
      <c r="A238" s="32"/>
      <c r="B238" s="16"/>
      <c r="C238" s="57"/>
      <c r="D238" s="58"/>
      <c r="E238" s="453" t="s">
        <v>820</v>
      </c>
      <c r="F238" s="232">
        <f>SUM(G238:H238)</f>
        <v>18256</v>
      </c>
      <c r="G238" s="230">
        <v>18256</v>
      </c>
      <c r="H238" s="300"/>
      <c r="I238" s="251"/>
    </row>
    <row r="239" spans="1:9" ht="15" customHeight="1" thickBot="1">
      <c r="A239" s="32"/>
      <c r="B239" s="16"/>
      <c r="C239" s="57"/>
      <c r="D239" s="58"/>
      <c r="E239" s="445" t="s">
        <v>847</v>
      </c>
      <c r="F239" s="232">
        <f>SUM(G239:H239)</f>
        <v>50</v>
      </c>
      <c r="G239" s="230">
        <v>50</v>
      </c>
      <c r="H239" s="300"/>
      <c r="I239" s="251"/>
    </row>
    <row r="240" spans="1:9" ht="15.75" customHeight="1">
      <c r="A240" s="32">
        <v>2640</v>
      </c>
      <c r="B240" s="16" t="s">
        <v>4</v>
      </c>
      <c r="C240" s="57">
        <v>4</v>
      </c>
      <c r="D240" s="58">
        <v>0</v>
      </c>
      <c r="E240" s="252" t="s">
        <v>276</v>
      </c>
      <c r="F240" s="230">
        <f>SUM(F242)</f>
        <v>16867.2</v>
      </c>
      <c r="G240" s="230">
        <f>SUM(G242)</f>
        <v>16867.2</v>
      </c>
      <c r="H240" s="300">
        <f>SUM(H242)</f>
        <v>0</v>
      </c>
      <c r="I240" s="251"/>
    </row>
    <row r="241" spans="1:9" s="12" customFormat="1" ht="14.25" customHeight="1">
      <c r="A241" s="32"/>
      <c r="B241" s="15"/>
      <c r="C241" s="57"/>
      <c r="D241" s="58"/>
      <c r="E241" s="252" t="s">
        <v>528</v>
      </c>
      <c r="F241" s="230"/>
      <c r="G241" s="230"/>
      <c r="H241" s="300"/>
      <c r="I241" s="251"/>
    </row>
    <row r="242" spans="1:9" ht="13.5" customHeight="1" thickBot="1">
      <c r="A242" s="32">
        <v>2641</v>
      </c>
      <c r="B242" s="16" t="s">
        <v>4</v>
      </c>
      <c r="C242" s="57">
        <v>4</v>
      </c>
      <c r="D242" s="58">
        <v>1</v>
      </c>
      <c r="E242" s="321" t="s">
        <v>277</v>
      </c>
      <c r="F242" s="232">
        <f aca="true" t="shared" si="7" ref="F242:F247">SUM(G242:H242)</f>
        <v>16867.2</v>
      </c>
      <c r="G242" s="264">
        <f>G243+G244+G245+G246+G247</f>
        <v>16867.2</v>
      </c>
      <c r="H242" s="264">
        <f>H243+H244+H245+H246+H247</f>
        <v>0</v>
      </c>
      <c r="I242" s="251"/>
    </row>
    <row r="243" spans="1:9" ht="23.25" customHeight="1" thickBot="1">
      <c r="A243" s="32"/>
      <c r="B243" s="16"/>
      <c r="C243" s="57"/>
      <c r="D243" s="58"/>
      <c r="E243" s="446" t="s">
        <v>796</v>
      </c>
      <c r="F243" s="232">
        <f t="shared" si="7"/>
        <v>9243.2</v>
      </c>
      <c r="G243" s="230">
        <v>9243.2</v>
      </c>
      <c r="H243" s="300"/>
      <c r="I243" s="251"/>
    </row>
    <row r="244" spans="1:9" ht="45.75" customHeight="1" thickBot="1">
      <c r="A244" s="32"/>
      <c r="B244" s="16"/>
      <c r="C244" s="57"/>
      <c r="D244" s="58"/>
      <c r="E244" s="454" t="s">
        <v>820</v>
      </c>
      <c r="F244" s="232">
        <f t="shared" si="7"/>
        <v>6120</v>
      </c>
      <c r="G244" s="230">
        <v>6120</v>
      </c>
      <c r="H244" s="300"/>
      <c r="I244" s="251"/>
    </row>
    <row r="245" spans="1:9" ht="21.75" customHeight="1" thickBot="1">
      <c r="A245" s="32"/>
      <c r="B245" s="16"/>
      <c r="C245" s="57"/>
      <c r="D245" s="58"/>
      <c r="E245" s="454" t="s">
        <v>825</v>
      </c>
      <c r="F245" s="232">
        <f t="shared" si="7"/>
        <v>1504</v>
      </c>
      <c r="G245" s="230">
        <v>1504</v>
      </c>
      <c r="H245" s="300"/>
      <c r="I245" s="251"/>
    </row>
    <row r="246" spans="1:9" ht="13.5" customHeight="1" thickBot="1">
      <c r="A246" s="32"/>
      <c r="B246" s="16"/>
      <c r="C246" s="57"/>
      <c r="D246" s="58"/>
      <c r="E246" s="252"/>
      <c r="F246" s="232">
        <f t="shared" si="7"/>
        <v>0</v>
      </c>
      <c r="G246" s="230"/>
      <c r="H246" s="300"/>
      <c r="I246" s="251"/>
    </row>
    <row r="247" spans="1:9" ht="13.5" customHeight="1" thickBot="1">
      <c r="A247" s="32"/>
      <c r="B247" s="16"/>
      <c r="C247" s="57"/>
      <c r="D247" s="58"/>
      <c r="E247" s="252"/>
      <c r="F247" s="232">
        <f t="shared" si="7"/>
        <v>0</v>
      </c>
      <c r="G247" s="230"/>
      <c r="H247" s="300"/>
      <c r="I247" s="251"/>
    </row>
    <row r="248" spans="1:9" ht="48.75" customHeight="1">
      <c r="A248" s="32">
        <v>2650</v>
      </c>
      <c r="B248" s="16" t="s">
        <v>4</v>
      </c>
      <c r="C248" s="57">
        <v>5</v>
      </c>
      <c r="D248" s="58">
        <v>0</v>
      </c>
      <c r="E248" s="252" t="s">
        <v>287</v>
      </c>
      <c r="F248" s="230">
        <f>SUM(F250)</f>
        <v>0</v>
      </c>
      <c r="G248" s="230">
        <f>SUM(G250)</f>
        <v>0</v>
      </c>
      <c r="H248" s="300">
        <f>SUM(H250)</f>
        <v>0</v>
      </c>
      <c r="I248" s="251"/>
    </row>
    <row r="249" spans="1:9" s="12" customFormat="1" ht="14.25" customHeight="1">
      <c r="A249" s="32"/>
      <c r="B249" s="15"/>
      <c r="C249" s="57"/>
      <c r="D249" s="58"/>
      <c r="E249" s="252" t="s">
        <v>528</v>
      </c>
      <c r="F249" s="230"/>
      <c r="G249" s="230"/>
      <c r="H249" s="300"/>
      <c r="I249" s="251"/>
    </row>
    <row r="250" spans="1:9" ht="47.25" customHeight="1" thickBot="1">
      <c r="A250" s="32">
        <v>2651</v>
      </c>
      <c r="B250" s="16" t="s">
        <v>4</v>
      </c>
      <c r="C250" s="57">
        <v>5</v>
      </c>
      <c r="D250" s="58">
        <v>1</v>
      </c>
      <c r="E250" s="252" t="s">
        <v>287</v>
      </c>
      <c r="F250" s="232">
        <f>SUM(G250:H250)</f>
        <v>0</v>
      </c>
      <c r="G250" s="232"/>
      <c r="H250" s="354"/>
      <c r="I250" s="251"/>
    </row>
    <row r="251" spans="1:9" ht="35.25" customHeight="1">
      <c r="A251" s="32">
        <v>2660</v>
      </c>
      <c r="B251" s="16" t="s">
        <v>4</v>
      </c>
      <c r="C251" s="57">
        <v>6</v>
      </c>
      <c r="D251" s="58">
        <v>0</v>
      </c>
      <c r="E251" s="252" t="s">
        <v>293</v>
      </c>
      <c r="F251" s="230">
        <f>SUM(F253)</f>
        <v>21400</v>
      </c>
      <c r="G251" s="230">
        <f>SUM(G253)</f>
        <v>6400</v>
      </c>
      <c r="H251" s="300">
        <f>SUM(H253)</f>
        <v>15000</v>
      </c>
      <c r="I251" s="251"/>
    </row>
    <row r="252" spans="1:9" s="12" customFormat="1" ht="14.25" customHeight="1">
      <c r="A252" s="32"/>
      <c r="B252" s="15"/>
      <c r="C252" s="57"/>
      <c r="D252" s="58"/>
      <c r="E252" s="252" t="s">
        <v>528</v>
      </c>
      <c r="F252" s="230"/>
      <c r="G252" s="230"/>
      <c r="H252" s="300"/>
      <c r="I252" s="251"/>
    </row>
    <row r="253" spans="1:9" ht="37.5" customHeight="1" thickBot="1">
      <c r="A253" s="32">
        <v>2661</v>
      </c>
      <c r="B253" s="16" t="s">
        <v>4</v>
      </c>
      <c r="C253" s="57">
        <v>6</v>
      </c>
      <c r="D253" s="58">
        <v>1</v>
      </c>
      <c r="E253" s="357" t="s">
        <v>293</v>
      </c>
      <c r="F253" s="232">
        <f>SUM(G253:H253)</f>
        <v>21400</v>
      </c>
      <c r="G253" s="264">
        <f>G254+G257</f>
        <v>6400</v>
      </c>
      <c r="H253" s="353">
        <f>H254+H255</f>
        <v>15000</v>
      </c>
      <c r="I253" s="251"/>
    </row>
    <row r="254" spans="1:9" ht="36.75" customHeight="1" thickBot="1">
      <c r="A254" s="32"/>
      <c r="B254" s="16"/>
      <c r="C254" s="57"/>
      <c r="D254" s="58"/>
      <c r="E254" s="455" t="s">
        <v>820</v>
      </c>
      <c r="F254" s="232">
        <f>SUM(G254:H254)</f>
        <v>6400</v>
      </c>
      <c r="G254" s="230">
        <v>6400</v>
      </c>
      <c r="H254" s="300"/>
      <c r="I254" s="251"/>
    </row>
    <row r="255" spans="1:9" ht="36.75" customHeight="1" thickBot="1">
      <c r="A255" s="32"/>
      <c r="B255" s="16"/>
      <c r="C255" s="57"/>
      <c r="D255" s="58"/>
      <c r="E255" s="445" t="s">
        <v>863</v>
      </c>
      <c r="F255" s="232">
        <f>SUM(G255:H255)</f>
        <v>15000</v>
      </c>
      <c r="G255" s="230"/>
      <c r="H255" s="300">
        <f>SUM(H256)</f>
        <v>15000</v>
      </c>
      <c r="I255" s="251"/>
    </row>
    <row r="256" spans="1:9" ht="36.75" customHeight="1" thickBot="1">
      <c r="A256" s="32"/>
      <c r="B256" s="16"/>
      <c r="C256" s="57"/>
      <c r="D256" s="58"/>
      <c r="E256" s="456" t="s">
        <v>864</v>
      </c>
      <c r="F256" s="232">
        <f>SUM(G256:H256)</f>
        <v>15000</v>
      </c>
      <c r="G256" s="230"/>
      <c r="H256" s="300">
        <v>15000</v>
      </c>
      <c r="I256" s="251"/>
    </row>
    <row r="257" spans="1:9" ht="11.25" customHeight="1" thickBot="1">
      <c r="A257" s="32"/>
      <c r="B257" s="16"/>
      <c r="C257" s="57"/>
      <c r="D257" s="58"/>
      <c r="E257" s="271"/>
      <c r="F257" s="232">
        <f>SUM(G257:H257)</f>
        <v>0</v>
      </c>
      <c r="G257" s="230"/>
      <c r="H257" s="300"/>
      <c r="I257" s="251"/>
    </row>
    <row r="258" spans="1:9" s="33" customFormat="1" ht="36" customHeight="1">
      <c r="A258" s="32">
        <v>2700</v>
      </c>
      <c r="B258" s="16" t="s">
        <v>5</v>
      </c>
      <c r="C258" s="319">
        <v>0</v>
      </c>
      <c r="D258" s="320">
        <v>0</v>
      </c>
      <c r="E258" s="321" t="s">
        <v>648</v>
      </c>
      <c r="F258" s="318">
        <f>SUM(F260,F265,F271,F277,F280,F283)</f>
        <v>0</v>
      </c>
      <c r="G258" s="318">
        <f>SUM(G260,G265,G271,G277,G280,G283)</f>
        <v>0</v>
      </c>
      <c r="H258" s="463">
        <f>SUM(H260,H265,H271,H277,H280,H283)</f>
        <v>0</v>
      </c>
      <c r="I258" s="251"/>
    </row>
    <row r="259" spans="1:9" ht="11.25" customHeight="1">
      <c r="A259" s="35"/>
      <c r="B259" s="15"/>
      <c r="C259" s="225"/>
      <c r="D259" s="226"/>
      <c r="E259" s="252" t="s">
        <v>527</v>
      </c>
      <c r="F259" s="241"/>
      <c r="G259" s="241"/>
      <c r="H259" s="464"/>
      <c r="I259" s="251"/>
    </row>
    <row r="260" spans="1:9" ht="30" customHeight="1">
      <c r="A260" s="32">
        <v>2710</v>
      </c>
      <c r="B260" s="16" t="s">
        <v>5</v>
      </c>
      <c r="C260" s="57">
        <v>1</v>
      </c>
      <c r="D260" s="58">
        <v>0</v>
      </c>
      <c r="E260" s="252" t="s">
        <v>294</v>
      </c>
      <c r="F260" s="230">
        <f>SUM(F262:F264)</f>
        <v>0</v>
      </c>
      <c r="G260" s="230">
        <f>SUM(G262:G264)</f>
        <v>0</v>
      </c>
      <c r="H260" s="300">
        <f>SUM(H262:H264)</f>
        <v>0</v>
      </c>
      <c r="I260" s="251"/>
    </row>
    <row r="261" spans="1:9" s="12" customFormat="1" ht="14.25" customHeight="1">
      <c r="A261" s="32"/>
      <c r="B261" s="15"/>
      <c r="C261" s="57"/>
      <c r="D261" s="58"/>
      <c r="E261" s="252" t="s">
        <v>528</v>
      </c>
      <c r="F261" s="230"/>
      <c r="G261" s="230"/>
      <c r="H261" s="300"/>
      <c r="I261" s="251"/>
    </row>
    <row r="262" spans="1:9" ht="18" customHeight="1" thickBot="1">
      <c r="A262" s="32">
        <v>2711</v>
      </c>
      <c r="B262" s="16" t="s">
        <v>5</v>
      </c>
      <c r="C262" s="57">
        <v>1</v>
      </c>
      <c r="D262" s="58">
        <v>1</v>
      </c>
      <c r="E262" s="252" t="s">
        <v>295</v>
      </c>
      <c r="F262" s="232">
        <f>SUM(G262:H262)</f>
        <v>0</v>
      </c>
      <c r="G262" s="230"/>
      <c r="H262" s="300"/>
      <c r="I262" s="251"/>
    </row>
    <row r="263" spans="1:9" ht="21.75" customHeight="1" thickBot="1">
      <c r="A263" s="32">
        <v>2712</v>
      </c>
      <c r="B263" s="16" t="s">
        <v>5</v>
      </c>
      <c r="C263" s="57">
        <v>1</v>
      </c>
      <c r="D263" s="58">
        <v>2</v>
      </c>
      <c r="E263" s="252" t="s">
        <v>296</v>
      </c>
      <c r="F263" s="232">
        <f>SUM(G263:H263)</f>
        <v>0</v>
      </c>
      <c r="G263" s="230"/>
      <c r="H263" s="300"/>
      <c r="I263" s="251"/>
    </row>
    <row r="264" spans="1:9" ht="23.25" customHeight="1" thickBot="1">
      <c r="A264" s="32">
        <v>2713</v>
      </c>
      <c r="B264" s="16" t="s">
        <v>5</v>
      </c>
      <c r="C264" s="57">
        <v>1</v>
      </c>
      <c r="D264" s="58">
        <v>3</v>
      </c>
      <c r="E264" s="252" t="s">
        <v>432</v>
      </c>
      <c r="F264" s="232">
        <f>SUM(G264:H264)</f>
        <v>0</v>
      </c>
      <c r="G264" s="230"/>
      <c r="H264" s="300"/>
      <c r="I264" s="251"/>
    </row>
    <row r="265" spans="1:9" ht="24" customHeight="1">
      <c r="A265" s="32">
        <v>2720</v>
      </c>
      <c r="B265" s="16" t="s">
        <v>5</v>
      </c>
      <c r="C265" s="57">
        <v>2</v>
      </c>
      <c r="D265" s="58">
        <v>0</v>
      </c>
      <c r="E265" s="252" t="s">
        <v>6</v>
      </c>
      <c r="F265" s="230">
        <f>SUM(F267:F270)</f>
        <v>0</v>
      </c>
      <c r="G265" s="230">
        <f>SUM(G267:G270)</f>
        <v>0</v>
      </c>
      <c r="H265" s="300">
        <f>SUM(H267:H270)</f>
        <v>0</v>
      </c>
      <c r="I265" s="251"/>
    </row>
    <row r="266" spans="1:9" s="12" customFormat="1" ht="14.25" customHeight="1">
      <c r="A266" s="32"/>
      <c r="B266" s="15"/>
      <c r="C266" s="57"/>
      <c r="D266" s="58"/>
      <c r="E266" s="252" t="s">
        <v>528</v>
      </c>
      <c r="F266" s="230"/>
      <c r="G266" s="230"/>
      <c r="H266" s="300"/>
      <c r="I266" s="251"/>
    </row>
    <row r="267" spans="1:9" ht="24.75" customHeight="1" thickBot="1">
      <c r="A267" s="32">
        <v>2721</v>
      </c>
      <c r="B267" s="16" t="s">
        <v>5</v>
      </c>
      <c r="C267" s="57">
        <v>2</v>
      </c>
      <c r="D267" s="58">
        <v>1</v>
      </c>
      <c r="E267" s="252" t="s">
        <v>297</v>
      </c>
      <c r="F267" s="232">
        <f>SUM(G267:H267)</f>
        <v>0</v>
      </c>
      <c r="G267" s="232"/>
      <c r="H267" s="354"/>
      <c r="I267" s="251"/>
    </row>
    <row r="268" spans="1:9" ht="24.75" customHeight="1" thickBot="1">
      <c r="A268" s="32">
        <v>2722</v>
      </c>
      <c r="B268" s="16" t="s">
        <v>5</v>
      </c>
      <c r="C268" s="57">
        <v>2</v>
      </c>
      <c r="D268" s="58">
        <v>2</v>
      </c>
      <c r="E268" s="252" t="s">
        <v>298</v>
      </c>
      <c r="F268" s="232">
        <f>SUM(G268:H268)</f>
        <v>0</v>
      </c>
      <c r="G268" s="232"/>
      <c r="H268" s="354"/>
      <c r="I268" s="251"/>
    </row>
    <row r="269" spans="1:9" ht="19.5" customHeight="1" thickBot="1">
      <c r="A269" s="32">
        <v>2723</v>
      </c>
      <c r="B269" s="16" t="s">
        <v>5</v>
      </c>
      <c r="C269" s="57">
        <v>2</v>
      </c>
      <c r="D269" s="58">
        <v>3</v>
      </c>
      <c r="E269" s="252" t="s">
        <v>433</v>
      </c>
      <c r="F269" s="232">
        <f>SUM(G269:H269)</f>
        <v>0</v>
      </c>
      <c r="G269" s="232"/>
      <c r="H269" s="354"/>
      <c r="I269" s="251"/>
    </row>
    <row r="270" spans="1:9" ht="15.75" customHeight="1" thickBot="1">
      <c r="A270" s="32">
        <v>2724</v>
      </c>
      <c r="B270" s="16" t="s">
        <v>5</v>
      </c>
      <c r="C270" s="57">
        <v>2</v>
      </c>
      <c r="D270" s="58">
        <v>4</v>
      </c>
      <c r="E270" s="252" t="s">
        <v>299</v>
      </c>
      <c r="F270" s="232">
        <f>SUM(G270:H270)</f>
        <v>0</v>
      </c>
      <c r="G270" s="232"/>
      <c r="H270" s="354"/>
      <c r="I270" s="251"/>
    </row>
    <row r="271" spans="1:9" ht="19.5" customHeight="1">
      <c r="A271" s="32">
        <v>2730</v>
      </c>
      <c r="B271" s="16" t="s">
        <v>5</v>
      </c>
      <c r="C271" s="57">
        <v>3</v>
      </c>
      <c r="D271" s="58">
        <v>0</v>
      </c>
      <c r="E271" s="252" t="s">
        <v>300</v>
      </c>
      <c r="F271" s="230">
        <f>SUM(F273:F276)</f>
        <v>0</v>
      </c>
      <c r="G271" s="230">
        <f>SUM(G273:G276)</f>
        <v>0</v>
      </c>
      <c r="H271" s="300">
        <f>SUM(H273:H276)</f>
        <v>0</v>
      </c>
      <c r="I271" s="251"/>
    </row>
    <row r="272" spans="1:9" s="12" customFormat="1" ht="10.5" customHeight="1">
      <c r="A272" s="32"/>
      <c r="B272" s="15"/>
      <c r="C272" s="57"/>
      <c r="D272" s="58"/>
      <c r="E272" s="252" t="s">
        <v>528</v>
      </c>
      <c r="F272" s="230"/>
      <c r="G272" s="230"/>
      <c r="H272" s="300"/>
      <c r="I272" s="251"/>
    </row>
    <row r="273" spans="1:9" ht="24.75" customHeight="1" thickBot="1">
      <c r="A273" s="32">
        <v>2731</v>
      </c>
      <c r="B273" s="16" t="s">
        <v>5</v>
      </c>
      <c r="C273" s="57">
        <v>3</v>
      </c>
      <c r="D273" s="58">
        <v>1</v>
      </c>
      <c r="E273" s="252" t="s">
        <v>301</v>
      </c>
      <c r="F273" s="232">
        <f>SUM(G273:H273)</f>
        <v>0</v>
      </c>
      <c r="G273" s="232"/>
      <c r="H273" s="354"/>
      <c r="I273" s="251"/>
    </row>
    <row r="274" spans="1:9" ht="23.25" customHeight="1" thickBot="1">
      <c r="A274" s="32">
        <v>2732</v>
      </c>
      <c r="B274" s="16" t="s">
        <v>5</v>
      </c>
      <c r="C274" s="57">
        <v>3</v>
      </c>
      <c r="D274" s="58">
        <v>2</v>
      </c>
      <c r="E274" s="252" t="s">
        <v>302</v>
      </c>
      <c r="F274" s="232">
        <f>SUM(G274:H274)</f>
        <v>0</v>
      </c>
      <c r="G274" s="232"/>
      <c r="H274" s="354"/>
      <c r="I274" s="251"/>
    </row>
    <row r="275" spans="1:9" ht="26.25" customHeight="1" thickBot="1">
      <c r="A275" s="32">
        <v>2733</v>
      </c>
      <c r="B275" s="16" t="s">
        <v>5</v>
      </c>
      <c r="C275" s="57">
        <v>3</v>
      </c>
      <c r="D275" s="58">
        <v>3</v>
      </c>
      <c r="E275" s="252" t="s">
        <v>303</v>
      </c>
      <c r="F275" s="232">
        <f>SUM(G275:H275)</f>
        <v>0</v>
      </c>
      <c r="G275" s="232"/>
      <c r="H275" s="354"/>
      <c r="I275" s="251"/>
    </row>
    <row r="276" spans="1:9" ht="39" customHeight="1" thickBot="1">
      <c r="A276" s="32">
        <v>2734</v>
      </c>
      <c r="B276" s="16" t="s">
        <v>5</v>
      </c>
      <c r="C276" s="57">
        <v>3</v>
      </c>
      <c r="D276" s="58">
        <v>4</v>
      </c>
      <c r="E276" s="252" t="s">
        <v>304</v>
      </c>
      <c r="F276" s="232">
        <f>SUM(G276:H276)</f>
        <v>0</v>
      </c>
      <c r="G276" s="232"/>
      <c r="H276" s="354"/>
      <c r="I276" s="251"/>
    </row>
    <row r="277" spans="1:9" ht="26.25" customHeight="1">
      <c r="A277" s="32">
        <v>2740</v>
      </c>
      <c r="B277" s="16" t="s">
        <v>5</v>
      </c>
      <c r="C277" s="57">
        <v>4</v>
      </c>
      <c r="D277" s="58">
        <v>0</v>
      </c>
      <c r="E277" s="252" t="s">
        <v>305</v>
      </c>
      <c r="F277" s="230">
        <f>SUM(F279)</f>
        <v>0</v>
      </c>
      <c r="G277" s="230">
        <f>SUM(G279)</f>
        <v>0</v>
      </c>
      <c r="H277" s="300">
        <f>SUM(H279)</f>
        <v>0</v>
      </c>
      <c r="I277" s="251"/>
    </row>
    <row r="278" spans="1:9" s="12" customFormat="1" ht="17.25" customHeight="1">
      <c r="A278" s="32"/>
      <c r="B278" s="15"/>
      <c r="C278" s="57"/>
      <c r="D278" s="58"/>
      <c r="E278" s="252" t="s">
        <v>528</v>
      </c>
      <c r="F278" s="230"/>
      <c r="G278" s="230"/>
      <c r="H278" s="300"/>
      <c r="I278" s="251"/>
    </row>
    <row r="279" spans="1:9" ht="27.75" customHeight="1" thickBot="1">
      <c r="A279" s="32">
        <v>2741</v>
      </c>
      <c r="B279" s="16" t="s">
        <v>5</v>
      </c>
      <c r="C279" s="57">
        <v>4</v>
      </c>
      <c r="D279" s="58">
        <v>1</v>
      </c>
      <c r="E279" s="252" t="s">
        <v>305</v>
      </c>
      <c r="F279" s="232">
        <f>SUM(G279:H279)</f>
        <v>0</v>
      </c>
      <c r="G279" s="232"/>
      <c r="H279" s="354"/>
      <c r="I279" s="251"/>
    </row>
    <row r="280" spans="1:9" ht="39.75" customHeight="1">
      <c r="A280" s="32">
        <v>2750</v>
      </c>
      <c r="B280" s="16" t="s">
        <v>5</v>
      </c>
      <c r="C280" s="57">
        <v>5</v>
      </c>
      <c r="D280" s="58">
        <v>0</v>
      </c>
      <c r="E280" s="252" t="s">
        <v>306</v>
      </c>
      <c r="F280" s="230">
        <f>SUM(F282)</f>
        <v>0</v>
      </c>
      <c r="G280" s="230">
        <f>SUM(G282)</f>
        <v>0</v>
      </c>
      <c r="H280" s="300">
        <f>SUM(H282)</f>
        <v>0</v>
      </c>
      <c r="I280" s="251"/>
    </row>
    <row r="281" spans="1:9" s="12" customFormat="1" ht="15.75" customHeight="1">
      <c r="A281" s="32"/>
      <c r="B281" s="15"/>
      <c r="C281" s="57"/>
      <c r="D281" s="58"/>
      <c r="E281" s="252" t="s">
        <v>528</v>
      </c>
      <c r="F281" s="230"/>
      <c r="G281" s="230"/>
      <c r="H281" s="300"/>
      <c r="I281" s="251"/>
    </row>
    <row r="282" spans="1:9" ht="37.5" customHeight="1" thickBot="1">
      <c r="A282" s="32">
        <v>2751</v>
      </c>
      <c r="B282" s="16" t="s">
        <v>5</v>
      </c>
      <c r="C282" s="57">
        <v>5</v>
      </c>
      <c r="D282" s="58">
        <v>1</v>
      </c>
      <c r="E282" s="252" t="s">
        <v>306</v>
      </c>
      <c r="F282" s="232">
        <f>SUM(G282:H282)</f>
        <v>0</v>
      </c>
      <c r="G282" s="232"/>
      <c r="H282" s="354"/>
      <c r="I282" s="251"/>
    </row>
    <row r="283" spans="1:9" ht="26.25" customHeight="1">
      <c r="A283" s="32">
        <v>2760</v>
      </c>
      <c r="B283" s="16" t="s">
        <v>5</v>
      </c>
      <c r="C283" s="57">
        <v>6</v>
      </c>
      <c r="D283" s="58">
        <v>0</v>
      </c>
      <c r="E283" s="252" t="s">
        <v>307</v>
      </c>
      <c r="F283" s="230">
        <f>SUM(F285:F286)</f>
        <v>0</v>
      </c>
      <c r="G283" s="230">
        <f>SUM(G285:G286)</f>
        <v>0</v>
      </c>
      <c r="H283" s="300">
        <f>SUM(H285:H286)</f>
        <v>0</v>
      </c>
      <c r="I283" s="251"/>
    </row>
    <row r="284" spans="1:9" s="12" customFormat="1" ht="16.5" customHeight="1">
      <c r="A284" s="32"/>
      <c r="B284" s="15"/>
      <c r="C284" s="57"/>
      <c r="D284" s="58"/>
      <c r="E284" s="252" t="s">
        <v>528</v>
      </c>
      <c r="F284" s="230"/>
      <c r="G284" s="230"/>
      <c r="H284" s="300"/>
      <c r="I284" s="251"/>
    </row>
    <row r="285" spans="1:9" ht="24.75" thickBot="1">
      <c r="A285" s="32">
        <v>2761</v>
      </c>
      <c r="B285" s="16" t="s">
        <v>5</v>
      </c>
      <c r="C285" s="57">
        <v>6</v>
      </c>
      <c r="D285" s="58">
        <v>1</v>
      </c>
      <c r="E285" s="252" t="s">
        <v>7</v>
      </c>
      <c r="F285" s="232">
        <f>SUM(G285:H285)</f>
        <v>0</v>
      </c>
      <c r="G285" s="232"/>
      <c r="H285" s="354"/>
      <c r="I285" s="251"/>
    </row>
    <row r="286" spans="1:9" ht="23.25" customHeight="1" thickBot="1">
      <c r="A286" s="32">
        <v>2762</v>
      </c>
      <c r="B286" s="16" t="s">
        <v>5</v>
      </c>
      <c r="C286" s="57">
        <v>6</v>
      </c>
      <c r="D286" s="58">
        <v>2</v>
      </c>
      <c r="E286" s="252" t="s">
        <v>307</v>
      </c>
      <c r="F286" s="232">
        <f>SUM(G286:H286)</f>
        <v>0</v>
      </c>
      <c r="G286" s="232"/>
      <c r="H286" s="354"/>
      <c r="I286" s="251"/>
    </row>
    <row r="287" spans="1:9" s="33" customFormat="1" ht="37.5" customHeight="1">
      <c r="A287" s="32">
        <v>2800</v>
      </c>
      <c r="B287" s="16" t="s">
        <v>8</v>
      </c>
      <c r="C287" s="319">
        <v>0</v>
      </c>
      <c r="D287" s="320">
        <v>0</v>
      </c>
      <c r="E287" s="321" t="s">
        <v>649</v>
      </c>
      <c r="F287" s="318">
        <f>SUM(F289,F292,F305,F311,F316,F319)</f>
        <v>19103.6</v>
      </c>
      <c r="G287" s="318">
        <f>SUM(G289,G292,G305,G311,G316,G319)</f>
        <v>19103.6</v>
      </c>
      <c r="H287" s="463">
        <f>SUM(H289,H292,H305,H311,H316,H319)</f>
        <v>0</v>
      </c>
      <c r="I287" s="251"/>
    </row>
    <row r="288" spans="1:9" ht="11.25" customHeight="1">
      <c r="A288" s="35"/>
      <c r="B288" s="15"/>
      <c r="C288" s="225"/>
      <c r="D288" s="226"/>
      <c r="E288" s="252" t="s">
        <v>527</v>
      </c>
      <c r="F288" s="241"/>
      <c r="G288" s="241"/>
      <c r="H288" s="464"/>
      <c r="I288" s="251"/>
    </row>
    <row r="289" spans="1:9" ht="18.75" customHeight="1">
      <c r="A289" s="32">
        <v>2810</v>
      </c>
      <c r="B289" s="16" t="s">
        <v>8</v>
      </c>
      <c r="C289" s="57">
        <v>1</v>
      </c>
      <c r="D289" s="58">
        <v>0</v>
      </c>
      <c r="E289" s="252" t="s">
        <v>308</v>
      </c>
      <c r="F289" s="318">
        <f>SUM(F291)</f>
        <v>0</v>
      </c>
      <c r="G289" s="318">
        <f>SUM(G291)</f>
        <v>0</v>
      </c>
      <c r="H289" s="463">
        <f>SUM(H291)</f>
        <v>0</v>
      </c>
      <c r="I289" s="251"/>
    </row>
    <row r="290" spans="1:9" s="12" customFormat="1" ht="12.75" customHeight="1">
      <c r="A290" s="32"/>
      <c r="B290" s="15"/>
      <c r="C290" s="57"/>
      <c r="D290" s="58"/>
      <c r="E290" s="252" t="s">
        <v>528</v>
      </c>
      <c r="F290" s="230"/>
      <c r="G290" s="230"/>
      <c r="H290" s="300"/>
      <c r="I290" s="251"/>
    </row>
    <row r="291" spans="1:9" ht="16.5" customHeight="1" thickBot="1">
      <c r="A291" s="32">
        <v>2811</v>
      </c>
      <c r="B291" s="16" t="s">
        <v>8</v>
      </c>
      <c r="C291" s="57">
        <v>1</v>
      </c>
      <c r="D291" s="58">
        <v>1</v>
      </c>
      <c r="E291" s="252" t="s">
        <v>308</v>
      </c>
      <c r="F291" s="232">
        <f>SUM(G291:H291)</f>
        <v>0</v>
      </c>
      <c r="G291" s="232"/>
      <c r="H291" s="232"/>
      <c r="I291" s="251"/>
    </row>
    <row r="292" spans="1:9" ht="17.25" customHeight="1">
      <c r="A292" s="32">
        <v>2820</v>
      </c>
      <c r="B292" s="16" t="s">
        <v>8</v>
      </c>
      <c r="C292" s="57">
        <v>2</v>
      </c>
      <c r="D292" s="58">
        <v>0</v>
      </c>
      <c r="E292" s="321" t="s">
        <v>309</v>
      </c>
      <c r="F292" s="318">
        <f>F294+F297+F298+F299</f>
        <v>19103.6</v>
      </c>
      <c r="G292" s="318">
        <f>SUM(G294,G297,G298,G299,G302,G303,G304)</f>
        <v>19103.6</v>
      </c>
      <c r="H292" s="318">
        <f>SUM(H294,H297,H298,H299,H302,H303,H304)</f>
        <v>0</v>
      </c>
      <c r="I292" s="251"/>
    </row>
    <row r="293" spans="1:9" s="12" customFormat="1" ht="10.5" customHeight="1">
      <c r="A293" s="32"/>
      <c r="B293" s="15"/>
      <c r="C293" s="57"/>
      <c r="D293" s="58"/>
      <c r="E293" s="252" t="s">
        <v>528</v>
      </c>
      <c r="F293" s="230"/>
      <c r="G293" s="230"/>
      <c r="H293" s="300"/>
      <c r="I293" s="251"/>
    </row>
    <row r="294" spans="1:9" ht="15.75" thickBot="1">
      <c r="A294" s="32">
        <v>2821</v>
      </c>
      <c r="B294" s="16" t="s">
        <v>8</v>
      </c>
      <c r="C294" s="57">
        <v>2</v>
      </c>
      <c r="D294" s="58">
        <v>1</v>
      </c>
      <c r="E294" s="321" t="s">
        <v>9</v>
      </c>
      <c r="F294" s="232">
        <f>F295+F296</f>
        <v>17571</v>
      </c>
      <c r="G294" s="232">
        <f>SUM(G295:G296)</f>
        <v>17571</v>
      </c>
      <c r="H294" s="232">
        <f>SUM(H295:H296)</f>
        <v>0</v>
      </c>
      <c r="I294" s="251"/>
    </row>
    <row r="295" spans="1:9" ht="40.5" customHeight="1" thickBot="1">
      <c r="A295" s="32"/>
      <c r="B295" s="16"/>
      <c r="C295" s="57"/>
      <c r="D295" s="58"/>
      <c r="E295" s="453" t="s">
        <v>820</v>
      </c>
      <c r="F295" s="232">
        <f>SUM(G295:H295)</f>
        <v>17571</v>
      </c>
      <c r="G295" s="230">
        <v>17571</v>
      </c>
      <c r="H295" s="300"/>
      <c r="I295" s="251"/>
    </row>
    <row r="296" spans="1:9" ht="15.75" thickBot="1">
      <c r="A296" s="32"/>
      <c r="B296" s="16"/>
      <c r="C296" s="57"/>
      <c r="D296" s="58"/>
      <c r="E296" s="252"/>
      <c r="F296" s="232">
        <f>SUM(G296:H296)</f>
        <v>0</v>
      </c>
      <c r="G296" s="230"/>
      <c r="H296" s="300"/>
      <c r="I296" s="251"/>
    </row>
    <row r="297" spans="1:9" ht="15.75" thickBot="1">
      <c r="A297" s="32">
        <v>2822</v>
      </c>
      <c r="B297" s="16" t="s">
        <v>8</v>
      </c>
      <c r="C297" s="57">
        <v>2</v>
      </c>
      <c r="D297" s="58">
        <v>2</v>
      </c>
      <c r="E297" s="252" t="s">
        <v>10</v>
      </c>
      <c r="F297" s="232">
        <f>SUM(G297:H297)</f>
        <v>0</v>
      </c>
      <c r="G297" s="230"/>
      <c r="H297" s="230"/>
      <c r="I297" s="251"/>
    </row>
    <row r="298" spans="1:9" ht="24" customHeight="1" thickBot="1">
      <c r="A298" s="32">
        <v>2823</v>
      </c>
      <c r="B298" s="16" t="s">
        <v>8</v>
      </c>
      <c r="C298" s="57">
        <v>2</v>
      </c>
      <c r="D298" s="58">
        <v>3</v>
      </c>
      <c r="E298" s="252" t="s">
        <v>45</v>
      </c>
      <c r="F298" s="232">
        <f>SUM(G298:H298)</f>
        <v>0</v>
      </c>
      <c r="G298" s="336"/>
      <c r="H298" s="336"/>
      <c r="I298" s="251"/>
    </row>
    <row r="299" spans="1:9" ht="15.75" thickBot="1">
      <c r="A299" s="32">
        <v>2824</v>
      </c>
      <c r="B299" s="16" t="s">
        <v>8</v>
      </c>
      <c r="C299" s="57">
        <v>2</v>
      </c>
      <c r="D299" s="58">
        <v>4</v>
      </c>
      <c r="E299" s="321" t="s">
        <v>11</v>
      </c>
      <c r="F299" s="336">
        <f aca="true" t="shared" si="8" ref="F299:F304">SUM(G299:H299)</f>
        <v>1532.6</v>
      </c>
      <c r="G299" s="318">
        <f>SUM(G300:G301)</f>
        <v>1532.6</v>
      </c>
      <c r="H299" s="318">
        <f>SUM(H300:H301)</f>
        <v>0</v>
      </c>
      <c r="I299" s="251"/>
    </row>
    <row r="300" spans="1:9" ht="24.75" thickBot="1">
      <c r="A300" s="32"/>
      <c r="B300" s="16"/>
      <c r="C300" s="57"/>
      <c r="D300" s="58"/>
      <c r="E300" s="446" t="s">
        <v>826</v>
      </c>
      <c r="F300" s="232">
        <f t="shared" si="8"/>
        <v>500</v>
      </c>
      <c r="G300" s="230">
        <v>500</v>
      </c>
      <c r="H300" s="300"/>
      <c r="I300" s="251"/>
    </row>
    <row r="301" spans="1:9" ht="15.75" thickBot="1">
      <c r="A301" s="32"/>
      <c r="B301" s="16"/>
      <c r="C301" s="57"/>
      <c r="D301" s="58"/>
      <c r="E301" s="446" t="s">
        <v>819</v>
      </c>
      <c r="F301" s="232">
        <f t="shared" si="8"/>
        <v>1032.6</v>
      </c>
      <c r="G301" s="230">
        <v>1032.6</v>
      </c>
      <c r="H301" s="300"/>
      <c r="I301" s="251"/>
    </row>
    <row r="302" spans="1:9" ht="15.75" thickBot="1">
      <c r="A302" s="32">
        <v>2825</v>
      </c>
      <c r="B302" s="16" t="s">
        <v>8</v>
      </c>
      <c r="C302" s="57">
        <v>2</v>
      </c>
      <c r="D302" s="58">
        <v>5</v>
      </c>
      <c r="E302" s="252" t="s">
        <v>12</v>
      </c>
      <c r="F302" s="336">
        <f t="shared" si="8"/>
        <v>0</v>
      </c>
      <c r="G302" s="318"/>
      <c r="H302" s="318"/>
      <c r="I302" s="251"/>
    </row>
    <row r="303" spans="1:9" ht="15.75" thickBot="1">
      <c r="A303" s="32">
        <v>2826</v>
      </c>
      <c r="B303" s="16" t="s">
        <v>8</v>
      </c>
      <c r="C303" s="57">
        <v>2</v>
      </c>
      <c r="D303" s="58">
        <v>6</v>
      </c>
      <c r="E303" s="252" t="s">
        <v>13</v>
      </c>
      <c r="F303" s="232">
        <f t="shared" si="8"/>
        <v>0</v>
      </c>
      <c r="G303" s="230"/>
      <c r="H303" s="300"/>
      <c r="I303" s="251"/>
    </row>
    <row r="304" spans="1:9" ht="24.75" thickBot="1">
      <c r="A304" s="32">
        <v>2827</v>
      </c>
      <c r="B304" s="16" t="s">
        <v>8</v>
      </c>
      <c r="C304" s="57">
        <v>2</v>
      </c>
      <c r="D304" s="58">
        <v>7</v>
      </c>
      <c r="E304" s="252" t="s">
        <v>14</v>
      </c>
      <c r="F304" s="232">
        <f t="shared" si="8"/>
        <v>0</v>
      </c>
      <c r="G304" s="230"/>
      <c r="H304" s="230"/>
      <c r="I304" s="251"/>
    </row>
    <row r="305" spans="1:9" ht="36.75" customHeight="1">
      <c r="A305" s="32">
        <v>2830</v>
      </c>
      <c r="B305" s="16" t="s">
        <v>8</v>
      </c>
      <c r="C305" s="57">
        <v>3</v>
      </c>
      <c r="D305" s="58">
        <v>0</v>
      </c>
      <c r="E305" s="252" t="s">
        <v>310</v>
      </c>
      <c r="F305" s="230">
        <f>SUM(F307:F308)</f>
        <v>0</v>
      </c>
      <c r="G305" s="230">
        <f>SUM(G307:G308)</f>
        <v>0</v>
      </c>
      <c r="H305" s="230">
        <f>SUM(H307:H308)</f>
        <v>0</v>
      </c>
      <c r="I305" s="251"/>
    </row>
    <row r="306" spans="1:9" s="12" customFormat="1" ht="15" customHeight="1">
      <c r="A306" s="32"/>
      <c r="B306" s="15"/>
      <c r="C306" s="57"/>
      <c r="D306" s="58"/>
      <c r="E306" s="252" t="s">
        <v>528</v>
      </c>
      <c r="F306" s="230"/>
      <c r="G306" s="230"/>
      <c r="H306" s="300"/>
      <c r="I306" s="251"/>
    </row>
    <row r="307" spans="1:9" ht="19.5" customHeight="1" thickBot="1">
      <c r="A307" s="32">
        <v>2831</v>
      </c>
      <c r="B307" s="16" t="s">
        <v>8</v>
      </c>
      <c r="C307" s="57">
        <v>3</v>
      </c>
      <c r="D307" s="58">
        <v>1</v>
      </c>
      <c r="E307" s="252" t="s">
        <v>46</v>
      </c>
      <c r="F307" s="232">
        <f>SUM(G307:H307)</f>
        <v>0</v>
      </c>
      <c r="G307" s="230"/>
      <c r="H307" s="300"/>
      <c r="I307" s="251"/>
    </row>
    <row r="308" spans="1:9" ht="15.75" thickBot="1">
      <c r="A308" s="32">
        <v>2832</v>
      </c>
      <c r="B308" s="16" t="s">
        <v>8</v>
      </c>
      <c r="C308" s="57">
        <v>3</v>
      </c>
      <c r="D308" s="58">
        <v>2</v>
      </c>
      <c r="E308" s="252" t="s">
        <v>51</v>
      </c>
      <c r="F308" s="232">
        <f>SUM(G308:H308)</f>
        <v>0</v>
      </c>
      <c r="G308" s="230">
        <f>G309</f>
        <v>0</v>
      </c>
      <c r="H308" s="230">
        <f>H309</f>
        <v>0</v>
      </c>
      <c r="I308" s="251"/>
    </row>
    <row r="309" spans="1:9" ht="15.75" thickBot="1">
      <c r="A309" s="32"/>
      <c r="B309" s="16"/>
      <c r="C309" s="57"/>
      <c r="D309" s="58"/>
      <c r="E309" s="252">
        <v>4819</v>
      </c>
      <c r="F309" s="232">
        <f>SUM(G309:H309)</f>
        <v>0</v>
      </c>
      <c r="G309" s="230"/>
      <c r="H309" s="300">
        <v>0</v>
      </c>
      <c r="I309" s="251"/>
    </row>
    <row r="310" spans="1:9" ht="18.75" customHeight="1" thickBot="1">
      <c r="A310" s="32">
        <v>2833</v>
      </c>
      <c r="B310" s="16" t="s">
        <v>8</v>
      </c>
      <c r="C310" s="57">
        <v>3</v>
      </c>
      <c r="D310" s="58">
        <v>3</v>
      </c>
      <c r="E310" s="252" t="s">
        <v>52</v>
      </c>
      <c r="F310" s="232">
        <f>SUM(G310:H310)</f>
        <v>0</v>
      </c>
      <c r="G310" s="230"/>
      <c r="H310" s="300"/>
      <c r="I310" s="251"/>
    </row>
    <row r="311" spans="1:9" ht="25.5" customHeight="1">
      <c r="A311" s="32">
        <v>2840</v>
      </c>
      <c r="B311" s="16" t="s">
        <v>8</v>
      </c>
      <c r="C311" s="57">
        <v>4</v>
      </c>
      <c r="D311" s="58">
        <v>0</v>
      </c>
      <c r="E311" s="252" t="s">
        <v>53</v>
      </c>
      <c r="F311" s="230">
        <f>SUM(F313:F315)</f>
        <v>0</v>
      </c>
      <c r="G311" s="230">
        <f>SUM(G313:G315)</f>
        <v>0</v>
      </c>
      <c r="H311" s="300">
        <f>SUM(H313:H315)</f>
        <v>0</v>
      </c>
      <c r="I311" s="251"/>
    </row>
    <row r="312" spans="1:9" s="12" customFormat="1" ht="10.5" customHeight="1">
      <c r="A312" s="32"/>
      <c r="B312" s="15"/>
      <c r="C312" s="57"/>
      <c r="D312" s="58"/>
      <c r="E312" s="252" t="s">
        <v>528</v>
      </c>
      <c r="F312" s="230"/>
      <c r="G312" s="230"/>
      <c r="H312" s="300"/>
      <c r="I312" s="251"/>
    </row>
    <row r="313" spans="1:9" ht="19.5" customHeight="1" thickBot="1">
      <c r="A313" s="32">
        <v>2841</v>
      </c>
      <c r="B313" s="16" t="s">
        <v>8</v>
      </c>
      <c r="C313" s="57">
        <v>4</v>
      </c>
      <c r="D313" s="58">
        <v>1</v>
      </c>
      <c r="E313" s="252" t="s">
        <v>54</v>
      </c>
      <c r="F313" s="232">
        <f>SUM(G313:H313)</f>
        <v>0</v>
      </c>
      <c r="G313" s="230"/>
      <c r="H313" s="300"/>
      <c r="I313" s="251"/>
    </row>
    <row r="314" spans="1:9" ht="36" customHeight="1" thickBot="1">
      <c r="A314" s="32">
        <v>2842</v>
      </c>
      <c r="B314" s="16" t="s">
        <v>8</v>
      </c>
      <c r="C314" s="57">
        <v>4</v>
      </c>
      <c r="D314" s="58">
        <v>2</v>
      </c>
      <c r="E314" s="252" t="s">
        <v>55</v>
      </c>
      <c r="F314" s="232">
        <f>SUM(G314:H314)</f>
        <v>0</v>
      </c>
      <c r="G314" s="230"/>
      <c r="H314" s="300"/>
      <c r="I314" s="251"/>
    </row>
    <row r="315" spans="1:9" ht="27" customHeight="1" thickBot="1">
      <c r="A315" s="32">
        <v>2843</v>
      </c>
      <c r="B315" s="16" t="s">
        <v>8</v>
      </c>
      <c r="C315" s="57">
        <v>4</v>
      </c>
      <c r="D315" s="58">
        <v>3</v>
      </c>
      <c r="E315" s="252" t="s">
        <v>53</v>
      </c>
      <c r="F315" s="232">
        <f>SUM(G315:H315)</f>
        <v>0</v>
      </c>
      <c r="G315" s="230"/>
      <c r="H315" s="300"/>
      <c r="I315" s="251"/>
    </row>
    <row r="316" spans="1:9" ht="36.75" customHeight="1">
      <c r="A316" s="32">
        <v>2850</v>
      </c>
      <c r="B316" s="16" t="s">
        <v>8</v>
      </c>
      <c r="C316" s="57">
        <v>5</v>
      </c>
      <c r="D316" s="58">
        <v>0</v>
      </c>
      <c r="E316" s="272" t="s">
        <v>311</v>
      </c>
      <c r="F316" s="230">
        <f>SUM(F318)</f>
        <v>0</v>
      </c>
      <c r="G316" s="230">
        <f>SUM(G318)</f>
        <v>0</v>
      </c>
      <c r="H316" s="300">
        <f>SUM(H318)</f>
        <v>0</v>
      </c>
      <c r="I316" s="251"/>
    </row>
    <row r="317" spans="1:9" s="12" customFormat="1" ht="10.5" customHeight="1">
      <c r="A317" s="32"/>
      <c r="B317" s="15"/>
      <c r="C317" s="57"/>
      <c r="D317" s="58"/>
      <c r="E317" s="252" t="s">
        <v>528</v>
      </c>
      <c r="F317" s="230"/>
      <c r="G317" s="230"/>
      <c r="H317" s="300"/>
      <c r="I317" s="251"/>
    </row>
    <row r="318" spans="1:9" ht="24" customHeight="1" thickBot="1">
      <c r="A318" s="32">
        <v>2851</v>
      </c>
      <c r="B318" s="16" t="s">
        <v>8</v>
      </c>
      <c r="C318" s="57">
        <v>5</v>
      </c>
      <c r="D318" s="58">
        <v>1</v>
      </c>
      <c r="E318" s="272" t="s">
        <v>311</v>
      </c>
      <c r="F318" s="232">
        <f>SUM(G318:H318)</f>
        <v>0</v>
      </c>
      <c r="G318" s="232"/>
      <c r="H318" s="354"/>
      <c r="I318" s="251"/>
    </row>
    <row r="319" spans="1:9" ht="27" customHeight="1" thickBot="1">
      <c r="A319" s="32">
        <v>2860</v>
      </c>
      <c r="B319" s="16" t="s">
        <v>8</v>
      </c>
      <c r="C319" s="57">
        <v>6</v>
      </c>
      <c r="D319" s="58">
        <v>0</v>
      </c>
      <c r="E319" s="272" t="s">
        <v>312</v>
      </c>
      <c r="F319" s="235">
        <f>SUM(F321)</f>
        <v>0</v>
      </c>
      <c r="G319" s="235">
        <f>SUM(G321)</f>
        <v>0</v>
      </c>
      <c r="H319" s="465">
        <f>SUM(H321)</f>
        <v>0</v>
      </c>
      <c r="I319" s="251"/>
    </row>
    <row r="320" spans="1:9" s="12" customFormat="1" ht="10.5" customHeight="1">
      <c r="A320" s="32"/>
      <c r="B320" s="15"/>
      <c r="C320" s="57"/>
      <c r="D320" s="58"/>
      <c r="E320" s="252" t="s">
        <v>528</v>
      </c>
      <c r="F320" s="241"/>
      <c r="G320" s="241"/>
      <c r="H320" s="464"/>
      <c r="I320" s="251"/>
    </row>
    <row r="321" spans="1:9" ht="24" customHeight="1" thickBot="1">
      <c r="A321" s="32">
        <v>2861</v>
      </c>
      <c r="B321" s="16" t="s">
        <v>8</v>
      </c>
      <c r="C321" s="57">
        <v>6</v>
      </c>
      <c r="D321" s="58">
        <v>1</v>
      </c>
      <c r="E321" s="272" t="s">
        <v>312</v>
      </c>
      <c r="F321" s="232">
        <f>F322</f>
        <v>0</v>
      </c>
      <c r="G321" s="232">
        <f>G322</f>
        <v>0</v>
      </c>
      <c r="H321" s="232">
        <f>H322</f>
        <v>0</v>
      </c>
      <c r="I321" s="251"/>
    </row>
    <row r="322" spans="1:9" ht="24" customHeight="1" thickBot="1">
      <c r="A322" s="32"/>
      <c r="B322" s="16"/>
      <c r="C322" s="57"/>
      <c r="D322" s="58"/>
      <c r="E322" s="272">
        <v>4269</v>
      </c>
      <c r="F322" s="232">
        <f>SUM(G322:H322)</f>
        <v>0</v>
      </c>
      <c r="G322" s="264"/>
      <c r="H322" s="353"/>
      <c r="I322" s="251"/>
    </row>
    <row r="323" spans="1:9" s="33" customFormat="1" ht="44.25" customHeight="1" thickBot="1">
      <c r="A323" s="322">
        <v>2900</v>
      </c>
      <c r="B323" s="323" t="s">
        <v>15</v>
      </c>
      <c r="C323" s="319">
        <v>0</v>
      </c>
      <c r="D323" s="320">
        <v>0</v>
      </c>
      <c r="E323" s="321" t="s">
        <v>650</v>
      </c>
      <c r="F323" s="232">
        <f>SUM(G323:H323)</f>
        <v>207992.59999999998</v>
      </c>
      <c r="G323" s="318">
        <f>SUM(G325,G339,G343,G347,G351,G361,G364,G367)</f>
        <v>207992.59999999998</v>
      </c>
      <c r="H323" s="463">
        <f>SUM(H325,H339,H343,H347,H351,H361,H364,H367)</f>
        <v>0</v>
      </c>
      <c r="I323" s="251"/>
    </row>
    <row r="324" spans="1:9" ht="11.25" customHeight="1">
      <c r="A324" s="35"/>
      <c r="B324" s="15"/>
      <c r="C324" s="225"/>
      <c r="D324" s="226"/>
      <c r="E324" s="252" t="s">
        <v>527</v>
      </c>
      <c r="F324" s="241"/>
      <c r="G324" s="241"/>
      <c r="H324" s="464"/>
      <c r="I324" s="251"/>
    </row>
    <row r="325" spans="1:9" ht="24.75" customHeight="1" thickBot="1">
      <c r="A325" s="32">
        <v>2910</v>
      </c>
      <c r="B325" s="16" t="s">
        <v>15</v>
      </c>
      <c r="C325" s="57">
        <v>1</v>
      </c>
      <c r="D325" s="58">
        <v>0</v>
      </c>
      <c r="E325" s="252" t="s">
        <v>47</v>
      </c>
      <c r="F325" s="232">
        <f>SUM(G325:H325)</f>
        <v>137086.09999999998</v>
      </c>
      <c r="G325" s="230">
        <f>G327+G338</f>
        <v>137086.09999999998</v>
      </c>
      <c r="H325" s="230">
        <f>H327+H338</f>
        <v>0</v>
      </c>
      <c r="I325" s="251"/>
    </row>
    <row r="326" spans="1:9" s="12" customFormat="1" ht="10.5" customHeight="1">
      <c r="A326" s="32"/>
      <c r="B326" s="15"/>
      <c r="C326" s="57"/>
      <c r="D326" s="58"/>
      <c r="E326" s="252" t="s">
        <v>528</v>
      </c>
      <c r="F326" s="230"/>
      <c r="G326" s="230"/>
      <c r="H326" s="300"/>
      <c r="I326" s="251"/>
    </row>
    <row r="327" spans="1:9" ht="19.5" customHeight="1" thickBot="1">
      <c r="A327" s="32">
        <v>2911</v>
      </c>
      <c r="B327" s="16" t="s">
        <v>15</v>
      </c>
      <c r="C327" s="57">
        <v>1</v>
      </c>
      <c r="D327" s="58">
        <v>1</v>
      </c>
      <c r="E327" s="321" t="s">
        <v>339</v>
      </c>
      <c r="F327" s="232">
        <f>SUM(G327:H327)</f>
        <v>137086.09999999998</v>
      </c>
      <c r="G327" s="232">
        <f>G328</f>
        <v>137086.09999999998</v>
      </c>
      <c r="H327" s="232">
        <f>H328</f>
        <v>0</v>
      </c>
      <c r="I327" s="251"/>
    </row>
    <row r="328" spans="1:9" ht="36.75" customHeight="1" thickBot="1">
      <c r="A328" s="32"/>
      <c r="B328" s="16"/>
      <c r="C328" s="57"/>
      <c r="D328" s="58"/>
      <c r="E328" s="453" t="s">
        <v>820</v>
      </c>
      <c r="F328" s="232">
        <f>SUM(G328:H328)</f>
        <v>137086.09999999998</v>
      </c>
      <c r="G328" s="232">
        <f>SUM(G330,G331,G332,G333,G334,G335,G336,G337)</f>
        <v>137086.09999999998</v>
      </c>
      <c r="H328" s="232">
        <f>SUM(H330,H331,H332,H333,H334,H335,H336,H337)</f>
        <v>0</v>
      </c>
      <c r="I328" s="251"/>
    </row>
    <row r="329" spans="1:9" ht="19.5" customHeight="1" thickBot="1">
      <c r="A329" s="32"/>
      <c r="B329" s="16"/>
      <c r="C329" s="57"/>
      <c r="D329" s="58"/>
      <c r="E329" s="252" t="s">
        <v>827</v>
      </c>
      <c r="F329" s="232"/>
      <c r="G329" s="232"/>
      <c r="H329" s="354"/>
      <c r="I329" s="251"/>
    </row>
    <row r="330" spans="1:9" ht="19.5" customHeight="1" thickBot="1">
      <c r="A330" s="32"/>
      <c r="B330" s="16"/>
      <c r="C330" s="57"/>
      <c r="D330" s="58"/>
      <c r="E330" s="356" t="s">
        <v>833</v>
      </c>
      <c r="F330" s="232">
        <f aca="true" t="shared" si="9" ref="F330:F337">SUM(G330:H330)</f>
        <v>16617.8</v>
      </c>
      <c r="G330" s="264">
        <v>16617.8</v>
      </c>
      <c r="H330" s="353"/>
      <c r="I330" s="251"/>
    </row>
    <row r="331" spans="1:9" ht="19.5" customHeight="1" thickBot="1">
      <c r="A331" s="32"/>
      <c r="B331" s="16"/>
      <c r="C331" s="57"/>
      <c r="D331" s="58"/>
      <c r="E331" s="356" t="s">
        <v>834</v>
      </c>
      <c r="F331" s="232">
        <f t="shared" si="9"/>
        <v>12236.1</v>
      </c>
      <c r="G331" s="264">
        <v>12236.1</v>
      </c>
      <c r="H331" s="353"/>
      <c r="I331" s="251"/>
    </row>
    <row r="332" spans="1:9" ht="19.5" customHeight="1" thickBot="1">
      <c r="A332" s="32"/>
      <c r="B332" s="16"/>
      <c r="C332" s="57"/>
      <c r="D332" s="58"/>
      <c r="E332" s="356" t="s">
        <v>835</v>
      </c>
      <c r="F332" s="232">
        <f t="shared" si="9"/>
        <v>23857.3</v>
      </c>
      <c r="G332" s="264">
        <v>23857.3</v>
      </c>
      <c r="H332" s="353"/>
      <c r="I332" s="251"/>
    </row>
    <row r="333" spans="1:9" ht="19.5" customHeight="1" thickBot="1">
      <c r="A333" s="32"/>
      <c r="B333" s="16"/>
      <c r="C333" s="57"/>
      <c r="D333" s="58"/>
      <c r="E333" s="356" t="s">
        <v>848</v>
      </c>
      <c r="F333" s="232">
        <f t="shared" si="9"/>
        <v>17318.6</v>
      </c>
      <c r="G333" s="264">
        <v>17318.6</v>
      </c>
      <c r="H333" s="353"/>
      <c r="I333" s="251"/>
    </row>
    <row r="334" spans="1:9" ht="19.5" customHeight="1" thickBot="1">
      <c r="A334" s="32"/>
      <c r="B334" s="16"/>
      <c r="C334" s="57"/>
      <c r="D334" s="58"/>
      <c r="E334" s="356" t="s">
        <v>849</v>
      </c>
      <c r="F334" s="232">
        <f t="shared" si="9"/>
        <v>26576.1</v>
      </c>
      <c r="G334" s="264">
        <v>26576.1</v>
      </c>
      <c r="H334" s="353"/>
      <c r="I334" s="251"/>
    </row>
    <row r="335" spans="1:9" ht="19.5" customHeight="1" thickBot="1">
      <c r="A335" s="32"/>
      <c r="B335" s="16"/>
      <c r="C335" s="57"/>
      <c r="D335" s="58"/>
      <c r="E335" s="356" t="s">
        <v>850</v>
      </c>
      <c r="F335" s="232">
        <f t="shared" si="9"/>
        <v>26900.2</v>
      </c>
      <c r="G335" s="264">
        <v>26900.2</v>
      </c>
      <c r="H335" s="353"/>
      <c r="I335" s="251"/>
    </row>
    <row r="336" spans="1:9" ht="19.5" customHeight="1" thickBot="1">
      <c r="A336" s="32"/>
      <c r="B336" s="16"/>
      <c r="C336" s="57"/>
      <c r="D336" s="58"/>
      <c r="E336" s="356" t="s">
        <v>836</v>
      </c>
      <c r="F336" s="232">
        <f t="shared" si="9"/>
        <v>10639.5</v>
      </c>
      <c r="G336" s="264">
        <v>10639.5</v>
      </c>
      <c r="H336" s="353"/>
      <c r="I336" s="251"/>
    </row>
    <row r="337" spans="1:9" ht="19.5" customHeight="1" thickBot="1">
      <c r="A337" s="32"/>
      <c r="B337" s="16"/>
      <c r="C337" s="57"/>
      <c r="D337" s="58"/>
      <c r="E337" s="356" t="s">
        <v>837</v>
      </c>
      <c r="F337" s="232">
        <f t="shared" si="9"/>
        <v>2940.5</v>
      </c>
      <c r="G337" s="264">
        <v>2940.5</v>
      </c>
      <c r="H337" s="353"/>
      <c r="I337" s="251"/>
    </row>
    <row r="338" spans="1:9" ht="18" customHeight="1" thickBot="1">
      <c r="A338" s="32">
        <v>2912</v>
      </c>
      <c r="B338" s="16" t="s">
        <v>15</v>
      </c>
      <c r="C338" s="57">
        <v>1</v>
      </c>
      <c r="D338" s="58">
        <v>2</v>
      </c>
      <c r="E338" s="252" t="s">
        <v>16</v>
      </c>
      <c r="F338" s="232"/>
      <c r="G338" s="264"/>
      <c r="H338" s="264"/>
      <c r="I338" s="251"/>
    </row>
    <row r="339" spans="1:9" ht="16.5" customHeight="1">
      <c r="A339" s="32">
        <v>2920</v>
      </c>
      <c r="B339" s="16" t="s">
        <v>15</v>
      </c>
      <c r="C339" s="57">
        <v>2</v>
      </c>
      <c r="D339" s="58">
        <v>0</v>
      </c>
      <c r="E339" s="252" t="s">
        <v>17</v>
      </c>
      <c r="F339" s="230">
        <f>F341+F342</f>
        <v>0</v>
      </c>
      <c r="G339" s="230">
        <f>G341+G342</f>
        <v>0</v>
      </c>
      <c r="H339" s="230">
        <f>H341+H342</f>
        <v>0</v>
      </c>
      <c r="I339" s="251"/>
    </row>
    <row r="340" spans="1:9" s="12" customFormat="1" ht="10.5" customHeight="1">
      <c r="A340" s="32"/>
      <c r="B340" s="15"/>
      <c r="C340" s="57"/>
      <c r="D340" s="58"/>
      <c r="E340" s="252" t="s">
        <v>528</v>
      </c>
      <c r="F340" s="230"/>
      <c r="G340" s="230"/>
      <c r="H340" s="300"/>
      <c r="I340" s="251"/>
    </row>
    <row r="341" spans="1:9" ht="17.25" customHeight="1" thickBot="1">
      <c r="A341" s="32">
        <v>2921</v>
      </c>
      <c r="B341" s="16" t="s">
        <v>15</v>
      </c>
      <c r="C341" s="57">
        <v>2</v>
      </c>
      <c r="D341" s="58">
        <v>1</v>
      </c>
      <c r="E341" s="252" t="s">
        <v>18</v>
      </c>
      <c r="F341" s="232">
        <f>SUM(G341:H341)</f>
        <v>0</v>
      </c>
      <c r="G341" s="232"/>
      <c r="H341" s="232"/>
      <c r="I341" s="251"/>
    </row>
    <row r="342" spans="1:9" ht="30.75" customHeight="1" thickBot="1">
      <c r="A342" s="32">
        <v>2922</v>
      </c>
      <c r="B342" s="16" t="s">
        <v>15</v>
      </c>
      <c r="C342" s="57">
        <v>2</v>
      </c>
      <c r="D342" s="58">
        <v>2</v>
      </c>
      <c r="E342" s="252" t="s">
        <v>19</v>
      </c>
      <c r="F342" s="232">
        <f>SUM(G342:H342)</f>
        <v>0</v>
      </c>
      <c r="G342" s="264"/>
      <c r="H342" s="264"/>
      <c r="I342" s="251"/>
    </row>
    <row r="343" spans="1:9" ht="36.75" customHeight="1">
      <c r="A343" s="32">
        <v>2930</v>
      </c>
      <c r="B343" s="16" t="s">
        <v>15</v>
      </c>
      <c r="C343" s="57">
        <v>3</v>
      </c>
      <c r="D343" s="58">
        <v>0</v>
      </c>
      <c r="E343" s="252" t="s">
        <v>20</v>
      </c>
      <c r="F343" s="230">
        <f>SUM(F345:F346)</f>
        <v>0</v>
      </c>
      <c r="G343" s="230">
        <f>SUM(G345:G346)</f>
        <v>0</v>
      </c>
      <c r="H343" s="300">
        <f>SUM(H345:H346)</f>
        <v>0</v>
      </c>
      <c r="I343" s="251"/>
    </row>
    <row r="344" spans="1:9" s="12" customFormat="1" ht="10.5" customHeight="1">
      <c r="A344" s="32"/>
      <c r="B344" s="15"/>
      <c r="C344" s="57"/>
      <c r="D344" s="58"/>
      <c r="E344" s="252" t="s">
        <v>528</v>
      </c>
      <c r="F344" s="230"/>
      <c r="G344" s="230"/>
      <c r="H344" s="300"/>
      <c r="I344" s="251"/>
    </row>
    <row r="345" spans="1:9" ht="25.5" customHeight="1" thickBot="1">
      <c r="A345" s="32">
        <v>2931</v>
      </c>
      <c r="B345" s="16" t="s">
        <v>15</v>
      </c>
      <c r="C345" s="57">
        <v>3</v>
      </c>
      <c r="D345" s="58">
        <v>1</v>
      </c>
      <c r="E345" s="252" t="s">
        <v>21</v>
      </c>
      <c r="F345" s="232">
        <f>SUM(G345:H345)</f>
        <v>0</v>
      </c>
      <c r="G345" s="232"/>
      <c r="H345" s="354"/>
      <c r="I345" s="251"/>
    </row>
    <row r="346" spans="1:9" ht="18.75" customHeight="1" thickBot="1">
      <c r="A346" s="32">
        <v>2932</v>
      </c>
      <c r="B346" s="16" t="s">
        <v>15</v>
      </c>
      <c r="C346" s="57">
        <v>3</v>
      </c>
      <c r="D346" s="58">
        <v>2</v>
      </c>
      <c r="E346" s="252" t="s">
        <v>22</v>
      </c>
      <c r="F346" s="232">
        <f>SUM(G346:H346)</f>
        <v>0</v>
      </c>
      <c r="G346" s="264"/>
      <c r="H346" s="264"/>
      <c r="I346" s="251"/>
    </row>
    <row r="347" spans="1:9" ht="16.5" customHeight="1">
      <c r="A347" s="32">
        <v>2940</v>
      </c>
      <c r="B347" s="16" t="s">
        <v>15</v>
      </c>
      <c r="C347" s="57">
        <v>4</v>
      </c>
      <c r="D347" s="58">
        <v>0</v>
      </c>
      <c r="E347" s="252" t="s">
        <v>340</v>
      </c>
      <c r="F347" s="230">
        <f>F349</f>
        <v>0</v>
      </c>
      <c r="G347" s="230">
        <f>G349</f>
        <v>0</v>
      </c>
      <c r="H347" s="230">
        <f>H349</f>
        <v>0</v>
      </c>
      <c r="I347" s="251"/>
    </row>
    <row r="348" spans="1:9" s="12" customFormat="1" ht="12.75" customHeight="1">
      <c r="A348" s="32"/>
      <c r="B348" s="15"/>
      <c r="C348" s="57"/>
      <c r="D348" s="58"/>
      <c r="E348" s="252" t="s">
        <v>528</v>
      </c>
      <c r="F348" s="230"/>
      <c r="G348" s="230"/>
      <c r="H348" s="300"/>
      <c r="I348" s="251"/>
    </row>
    <row r="349" spans="1:9" ht="24" customHeight="1" thickBot="1">
      <c r="A349" s="32">
        <v>2941</v>
      </c>
      <c r="B349" s="16" t="s">
        <v>15</v>
      </c>
      <c r="C349" s="57">
        <v>4</v>
      </c>
      <c r="D349" s="58">
        <v>1</v>
      </c>
      <c r="E349" s="252" t="s">
        <v>23</v>
      </c>
      <c r="F349" s="232">
        <f>SUM(G349:H349)</f>
        <v>0</v>
      </c>
      <c r="G349" s="232"/>
      <c r="H349" s="232"/>
      <c r="I349" s="251"/>
    </row>
    <row r="350" spans="1:9" ht="24" customHeight="1" thickBot="1">
      <c r="A350" s="32">
        <v>2942</v>
      </c>
      <c r="B350" s="16" t="s">
        <v>15</v>
      </c>
      <c r="C350" s="57">
        <v>4</v>
      </c>
      <c r="D350" s="58">
        <v>2</v>
      </c>
      <c r="E350" s="252" t="s">
        <v>24</v>
      </c>
      <c r="F350" s="232">
        <f>SUM(G350:H350)</f>
        <v>0</v>
      </c>
      <c r="G350" s="232"/>
      <c r="H350" s="354"/>
      <c r="I350" s="251"/>
    </row>
    <row r="351" spans="1:9" ht="27.75" customHeight="1">
      <c r="A351" s="32">
        <v>2950</v>
      </c>
      <c r="B351" s="16" t="s">
        <v>15</v>
      </c>
      <c r="C351" s="57">
        <v>5</v>
      </c>
      <c r="D351" s="58">
        <v>0</v>
      </c>
      <c r="E351" s="321" t="s">
        <v>341</v>
      </c>
      <c r="F351" s="230">
        <f>SUM(F353,F360)</f>
        <v>70906.5</v>
      </c>
      <c r="G351" s="230">
        <f>G353</f>
        <v>70906.5</v>
      </c>
      <c r="H351" s="230">
        <f>H353</f>
        <v>0</v>
      </c>
      <c r="I351" s="251"/>
    </row>
    <row r="352" spans="1:9" s="12" customFormat="1" ht="10.5" customHeight="1">
      <c r="A352" s="32"/>
      <c r="B352" s="15"/>
      <c r="C352" s="57"/>
      <c r="D352" s="58"/>
      <c r="E352" s="252" t="s">
        <v>528</v>
      </c>
      <c r="F352" s="230"/>
      <c r="G352" s="230"/>
      <c r="H352" s="300"/>
      <c r="I352" s="251"/>
    </row>
    <row r="353" spans="1:9" ht="15.75" thickBot="1">
      <c r="A353" s="32">
        <v>2951</v>
      </c>
      <c r="B353" s="16" t="s">
        <v>15</v>
      </c>
      <c r="C353" s="57">
        <v>5</v>
      </c>
      <c r="D353" s="58">
        <v>1</v>
      </c>
      <c r="E353" s="356" t="s">
        <v>25</v>
      </c>
      <c r="F353" s="232">
        <f>SUM(G353:H353)</f>
        <v>70906.5</v>
      </c>
      <c r="G353" s="232">
        <f>G354</f>
        <v>70906.5</v>
      </c>
      <c r="H353" s="232">
        <f>H354</f>
        <v>0</v>
      </c>
      <c r="I353" s="251"/>
    </row>
    <row r="354" spans="1:9" ht="40.5" customHeight="1" thickBot="1">
      <c r="A354" s="32"/>
      <c r="B354" s="16"/>
      <c r="C354" s="57"/>
      <c r="D354" s="58"/>
      <c r="E354" s="453" t="s">
        <v>820</v>
      </c>
      <c r="F354" s="232">
        <f aca="true" t="shared" si="10" ref="F354:F359">SUM(G354:H354)</f>
        <v>70906.5</v>
      </c>
      <c r="G354" s="232">
        <f>SUM(G356,G357,G358)</f>
        <v>70906.5</v>
      </c>
      <c r="H354" s="232">
        <f>SUM(H356,H357,H358)</f>
        <v>0</v>
      </c>
      <c r="I354" s="251"/>
    </row>
    <row r="355" spans="1:9" ht="15.75" thickBot="1">
      <c r="A355" s="32"/>
      <c r="B355" s="16"/>
      <c r="C355" s="57"/>
      <c r="D355" s="58"/>
      <c r="E355" s="252" t="s">
        <v>827</v>
      </c>
      <c r="F355" s="232"/>
      <c r="G355" s="232"/>
      <c r="H355" s="354"/>
      <c r="I355" s="251"/>
    </row>
    <row r="356" spans="1:9" ht="19.5" customHeight="1" thickBot="1">
      <c r="A356" s="32"/>
      <c r="B356" s="16"/>
      <c r="C356" s="57"/>
      <c r="D356" s="58"/>
      <c r="E356" s="356" t="s">
        <v>830</v>
      </c>
      <c r="F356" s="232">
        <f t="shared" si="10"/>
        <v>7970</v>
      </c>
      <c r="G356" s="232">
        <v>7970</v>
      </c>
      <c r="H356" s="354"/>
      <c r="I356" s="251"/>
    </row>
    <row r="357" spans="1:9" ht="23.25" customHeight="1" thickBot="1">
      <c r="A357" s="32"/>
      <c r="B357" s="16"/>
      <c r="C357" s="57"/>
      <c r="D357" s="58"/>
      <c r="E357" s="356" t="s">
        <v>831</v>
      </c>
      <c r="F357" s="232">
        <f t="shared" si="10"/>
        <v>30290</v>
      </c>
      <c r="G357" s="232">
        <v>30290</v>
      </c>
      <c r="H357" s="354"/>
      <c r="I357" s="251"/>
    </row>
    <row r="358" spans="1:9" ht="20.25" customHeight="1" thickBot="1">
      <c r="A358" s="32"/>
      <c r="B358" s="16"/>
      <c r="C358" s="57"/>
      <c r="D358" s="58"/>
      <c r="E358" s="356" t="s">
        <v>832</v>
      </c>
      <c r="F358" s="232">
        <f t="shared" si="10"/>
        <v>32646.5</v>
      </c>
      <c r="G358" s="232">
        <v>32646.5</v>
      </c>
      <c r="H358" s="354"/>
      <c r="I358" s="251"/>
    </row>
    <row r="359" spans="1:9" ht="15.75" thickBot="1">
      <c r="A359" s="32"/>
      <c r="B359" s="16"/>
      <c r="C359" s="57"/>
      <c r="D359" s="58"/>
      <c r="E359" s="252"/>
      <c r="F359" s="232">
        <f t="shared" si="10"/>
        <v>0</v>
      </c>
      <c r="G359" s="232"/>
      <c r="H359" s="354"/>
      <c r="I359" s="251"/>
    </row>
    <row r="360" spans="1:9" ht="16.5" customHeight="1" thickBot="1">
      <c r="A360" s="32">
        <v>2952</v>
      </c>
      <c r="B360" s="16" t="s">
        <v>15</v>
      </c>
      <c r="C360" s="57">
        <v>5</v>
      </c>
      <c r="D360" s="58">
        <v>2</v>
      </c>
      <c r="E360" s="252" t="s">
        <v>26</v>
      </c>
      <c r="F360" s="232">
        <f>SUM(G360:H360)</f>
        <v>0</v>
      </c>
      <c r="G360" s="232"/>
      <c r="H360" s="354"/>
      <c r="I360" s="251"/>
    </row>
    <row r="361" spans="1:9" ht="26.25" customHeight="1">
      <c r="A361" s="32">
        <v>2960</v>
      </c>
      <c r="B361" s="16" t="s">
        <v>15</v>
      </c>
      <c r="C361" s="57">
        <v>6</v>
      </c>
      <c r="D361" s="58">
        <v>0</v>
      </c>
      <c r="E361" s="252" t="s">
        <v>342</v>
      </c>
      <c r="F361" s="230">
        <f>SUM(F363)</f>
        <v>0</v>
      </c>
      <c r="G361" s="230">
        <f>SUM(G363)</f>
        <v>0</v>
      </c>
      <c r="H361" s="300">
        <f>SUM(H363)</f>
        <v>0</v>
      </c>
      <c r="I361" s="251"/>
    </row>
    <row r="362" spans="1:9" s="12" customFormat="1" ht="14.25" customHeight="1">
      <c r="A362" s="32"/>
      <c r="B362" s="15"/>
      <c r="C362" s="57"/>
      <c r="D362" s="58"/>
      <c r="E362" s="252" t="s">
        <v>528</v>
      </c>
      <c r="F362" s="230"/>
      <c r="G362" s="230"/>
      <c r="H362" s="300"/>
      <c r="I362" s="251"/>
    </row>
    <row r="363" spans="1:9" ht="24" customHeight="1" thickBot="1">
      <c r="A363" s="90">
        <v>2961</v>
      </c>
      <c r="B363" s="57" t="s">
        <v>15</v>
      </c>
      <c r="C363" s="57">
        <v>6</v>
      </c>
      <c r="D363" s="57">
        <v>1</v>
      </c>
      <c r="E363" s="270" t="s">
        <v>342</v>
      </c>
      <c r="F363" s="232">
        <f>SUM(G363:H363)</f>
        <v>0</v>
      </c>
      <c r="G363" s="232"/>
      <c r="H363" s="232"/>
      <c r="I363" s="251"/>
    </row>
    <row r="364" spans="1:9" ht="26.25" customHeight="1">
      <c r="A364" s="90">
        <v>2970</v>
      </c>
      <c r="B364" s="57" t="s">
        <v>15</v>
      </c>
      <c r="C364" s="57">
        <v>7</v>
      </c>
      <c r="D364" s="57">
        <v>0</v>
      </c>
      <c r="E364" s="270" t="s">
        <v>343</v>
      </c>
      <c r="F364" s="230">
        <f>SUM(F366)</f>
        <v>0</v>
      </c>
      <c r="G364" s="230">
        <f>SUM(G366)</f>
        <v>0</v>
      </c>
      <c r="H364" s="300">
        <f>SUM(H366)</f>
        <v>0</v>
      </c>
      <c r="I364" s="251"/>
    </row>
    <row r="365" spans="1:9" s="12" customFormat="1" ht="10.5" customHeight="1">
      <c r="A365" s="90"/>
      <c r="B365" s="57"/>
      <c r="C365" s="57"/>
      <c r="D365" s="57"/>
      <c r="E365" s="270" t="s">
        <v>528</v>
      </c>
      <c r="F365" s="230"/>
      <c r="G365" s="230"/>
      <c r="H365" s="300"/>
      <c r="I365" s="251"/>
    </row>
    <row r="366" spans="1:9" ht="32.25" customHeight="1" thickBot="1">
      <c r="A366" s="90">
        <v>2971</v>
      </c>
      <c r="B366" s="57" t="s">
        <v>15</v>
      </c>
      <c r="C366" s="57">
        <v>7</v>
      </c>
      <c r="D366" s="57">
        <v>1</v>
      </c>
      <c r="E366" s="270" t="s">
        <v>343</v>
      </c>
      <c r="F366" s="232">
        <f>SUM(G366:H366)</f>
        <v>0</v>
      </c>
      <c r="G366" s="232"/>
      <c r="H366" s="354"/>
      <c r="I366" s="251"/>
    </row>
    <row r="367" spans="1:9" ht="27.75" customHeight="1">
      <c r="A367" s="90">
        <v>2980</v>
      </c>
      <c r="B367" s="57" t="s">
        <v>15</v>
      </c>
      <c r="C367" s="57">
        <v>8</v>
      </c>
      <c r="D367" s="57">
        <v>0</v>
      </c>
      <c r="E367" s="270" t="s">
        <v>344</v>
      </c>
      <c r="F367" s="230">
        <f>SUM(F369)</f>
        <v>0</v>
      </c>
      <c r="G367" s="230">
        <f>SUM(G369)</f>
        <v>0</v>
      </c>
      <c r="H367" s="300">
        <f>SUM(H369)</f>
        <v>0</v>
      </c>
      <c r="I367" s="251"/>
    </row>
    <row r="368" spans="1:9" s="12" customFormat="1" ht="10.5" customHeight="1">
      <c r="A368" s="90"/>
      <c r="B368" s="57"/>
      <c r="C368" s="57"/>
      <c r="D368" s="57"/>
      <c r="E368" s="270" t="s">
        <v>528</v>
      </c>
      <c r="F368" s="230"/>
      <c r="G368" s="230"/>
      <c r="H368" s="300"/>
      <c r="I368" s="251"/>
    </row>
    <row r="369" spans="1:9" ht="23.25" customHeight="1" thickBot="1">
      <c r="A369" s="90">
        <v>2981</v>
      </c>
      <c r="B369" s="57" t="s">
        <v>15</v>
      </c>
      <c r="C369" s="57">
        <v>8</v>
      </c>
      <c r="D369" s="57">
        <v>1</v>
      </c>
      <c r="E369" s="270" t="s">
        <v>344</v>
      </c>
      <c r="F369" s="232">
        <f>F370</f>
        <v>0</v>
      </c>
      <c r="G369" s="232">
        <f>G370</f>
        <v>0</v>
      </c>
      <c r="H369" s="232">
        <f>H370</f>
        <v>0</v>
      </c>
      <c r="I369" s="251"/>
    </row>
    <row r="370" spans="1:9" ht="23.25" customHeight="1" thickBot="1">
      <c r="A370" s="90"/>
      <c r="B370" s="57"/>
      <c r="C370" s="57"/>
      <c r="D370" s="57"/>
      <c r="E370" s="270">
        <v>4637</v>
      </c>
      <c r="F370" s="232">
        <f>SUM(G370:H370)</f>
        <v>0</v>
      </c>
      <c r="G370" s="264">
        <v>0</v>
      </c>
      <c r="H370" s="353"/>
      <c r="I370" s="251"/>
    </row>
    <row r="371" spans="1:9" s="33" customFormat="1" ht="38.25" customHeight="1">
      <c r="A371" s="324">
        <v>3000</v>
      </c>
      <c r="B371" s="319" t="s">
        <v>28</v>
      </c>
      <c r="C371" s="319">
        <v>0</v>
      </c>
      <c r="D371" s="319">
        <v>0</v>
      </c>
      <c r="E371" s="325" t="s">
        <v>651</v>
      </c>
      <c r="F371" s="318">
        <f>SUM(F373,F377,F380,F385,F388,F391,F394,F399,F403)</f>
        <v>2000</v>
      </c>
      <c r="G371" s="318">
        <f>SUM(G373,G377,G380,G385,G388,G391,G394,G399,G403)</f>
        <v>2000</v>
      </c>
      <c r="H371" s="463">
        <v>0</v>
      </c>
      <c r="I371" s="251"/>
    </row>
    <row r="372" spans="1:9" ht="15.75" customHeight="1">
      <c r="A372" s="90"/>
      <c r="B372" s="57"/>
      <c r="C372" s="57"/>
      <c r="D372" s="57"/>
      <c r="E372" s="270" t="s">
        <v>527</v>
      </c>
      <c r="F372" s="230"/>
      <c r="G372" s="230"/>
      <c r="H372" s="300"/>
      <c r="I372" s="251"/>
    </row>
    <row r="373" spans="1:9" ht="24" customHeight="1">
      <c r="A373" s="90">
        <v>3010</v>
      </c>
      <c r="B373" s="57" t="s">
        <v>28</v>
      </c>
      <c r="C373" s="57">
        <v>1</v>
      </c>
      <c r="D373" s="57">
        <v>0</v>
      </c>
      <c r="E373" s="270" t="s">
        <v>27</v>
      </c>
      <c r="F373" s="230">
        <f>SUM(F375:F376)</f>
        <v>0</v>
      </c>
      <c r="G373" s="230">
        <f>SUM(G375:G376)</f>
        <v>0</v>
      </c>
      <c r="H373" s="300">
        <f>SUM(H375:H376)</f>
        <v>0</v>
      </c>
      <c r="I373" s="251"/>
    </row>
    <row r="374" spans="1:9" s="12" customFormat="1" ht="16.5" customHeight="1">
      <c r="A374" s="90"/>
      <c r="B374" s="57"/>
      <c r="C374" s="57"/>
      <c r="D374" s="57"/>
      <c r="E374" s="270" t="s">
        <v>528</v>
      </c>
      <c r="F374" s="230"/>
      <c r="G374" s="230"/>
      <c r="H374" s="300"/>
      <c r="I374" s="251"/>
    </row>
    <row r="375" spans="1:9" ht="18.75" customHeight="1" thickBot="1">
      <c r="A375" s="90">
        <v>3011</v>
      </c>
      <c r="B375" s="57" t="s">
        <v>28</v>
      </c>
      <c r="C375" s="57">
        <v>1</v>
      </c>
      <c r="D375" s="57">
        <v>1</v>
      </c>
      <c r="E375" s="270" t="s">
        <v>345</v>
      </c>
      <c r="F375" s="232">
        <f>SUM(G375:H375)</f>
        <v>0</v>
      </c>
      <c r="G375" s="232"/>
      <c r="H375" s="354"/>
      <c r="I375" s="251"/>
    </row>
    <row r="376" spans="1:9" ht="17.25" customHeight="1" thickBot="1">
      <c r="A376" s="90">
        <v>3012</v>
      </c>
      <c r="B376" s="57" t="s">
        <v>28</v>
      </c>
      <c r="C376" s="57">
        <v>1</v>
      </c>
      <c r="D376" s="57">
        <v>2</v>
      </c>
      <c r="E376" s="270" t="s">
        <v>346</v>
      </c>
      <c r="F376" s="232">
        <f>SUM(G376:H376)</f>
        <v>0</v>
      </c>
      <c r="G376" s="232"/>
      <c r="H376" s="354"/>
      <c r="I376" s="251"/>
    </row>
    <row r="377" spans="1:9" ht="15" customHeight="1">
      <c r="A377" s="90">
        <v>3020</v>
      </c>
      <c r="B377" s="57" t="s">
        <v>28</v>
      </c>
      <c r="C377" s="57">
        <v>2</v>
      </c>
      <c r="D377" s="57">
        <v>0</v>
      </c>
      <c r="E377" s="270" t="s">
        <v>347</v>
      </c>
      <c r="F377" s="230">
        <f>SUM(F379)</f>
        <v>0</v>
      </c>
      <c r="G377" s="230">
        <f>SUM(G379)</f>
        <v>0</v>
      </c>
      <c r="H377" s="300">
        <f>SUM(H379)</f>
        <v>0</v>
      </c>
      <c r="I377" s="251"/>
    </row>
    <row r="378" spans="1:9" s="12" customFormat="1" ht="10.5" customHeight="1">
      <c r="A378" s="90"/>
      <c r="B378" s="57"/>
      <c r="C378" s="57"/>
      <c r="D378" s="57"/>
      <c r="E378" s="270" t="s">
        <v>528</v>
      </c>
      <c r="F378" s="230"/>
      <c r="G378" s="230"/>
      <c r="H378" s="300"/>
      <c r="I378" s="251"/>
    </row>
    <row r="379" spans="1:9" ht="15.75" customHeight="1" thickBot="1">
      <c r="A379" s="90">
        <v>3021</v>
      </c>
      <c r="B379" s="57" t="s">
        <v>28</v>
      </c>
      <c r="C379" s="57">
        <v>2</v>
      </c>
      <c r="D379" s="57">
        <v>1</v>
      </c>
      <c r="E379" s="270" t="s">
        <v>347</v>
      </c>
      <c r="F379" s="232">
        <f>SUM(G379:H379)</f>
        <v>0</v>
      </c>
      <c r="G379" s="232"/>
      <c r="H379" s="354"/>
      <c r="I379" s="251"/>
    </row>
    <row r="380" spans="1:9" ht="14.25" customHeight="1">
      <c r="A380" s="90">
        <v>3030</v>
      </c>
      <c r="B380" s="57" t="s">
        <v>28</v>
      </c>
      <c r="C380" s="57">
        <v>3</v>
      </c>
      <c r="D380" s="57">
        <v>0</v>
      </c>
      <c r="E380" s="362" t="s">
        <v>348</v>
      </c>
      <c r="F380" s="230">
        <f>SUM(F382)</f>
        <v>2000</v>
      </c>
      <c r="G380" s="230">
        <f>SUM(G382)</f>
        <v>2000</v>
      </c>
      <c r="H380" s="300">
        <f>SUM(H382)</f>
        <v>0</v>
      </c>
      <c r="I380" s="251"/>
    </row>
    <row r="381" spans="1:9" s="12" customFormat="1" ht="15">
      <c r="A381" s="90"/>
      <c r="B381" s="57"/>
      <c r="C381" s="57"/>
      <c r="D381" s="57"/>
      <c r="E381" s="270" t="s">
        <v>528</v>
      </c>
      <c r="F381" s="230"/>
      <c r="G381" s="230"/>
      <c r="H381" s="300"/>
      <c r="I381" s="251"/>
    </row>
    <row r="382" spans="1:9" s="12" customFormat="1" ht="15.75" thickBot="1">
      <c r="A382" s="90">
        <v>3031</v>
      </c>
      <c r="B382" s="57" t="s">
        <v>28</v>
      </c>
      <c r="C382" s="57">
        <v>3</v>
      </c>
      <c r="D382" s="57" t="s">
        <v>585</v>
      </c>
      <c r="E382" s="362" t="s">
        <v>348</v>
      </c>
      <c r="F382" s="232">
        <f>SUM(G382:H382)</f>
        <v>2000</v>
      </c>
      <c r="G382" s="264">
        <f>G383+G384</f>
        <v>2000</v>
      </c>
      <c r="H382" s="353">
        <f>H383+H384</f>
        <v>0</v>
      </c>
      <c r="I382" s="251"/>
    </row>
    <row r="383" spans="1:9" s="12" customFormat="1" ht="24.75" thickBot="1">
      <c r="A383" s="90"/>
      <c r="B383" s="57"/>
      <c r="C383" s="57"/>
      <c r="D383" s="57"/>
      <c r="E383" s="457" t="s">
        <v>828</v>
      </c>
      <c r="F383" s="232">
        <f>SUM(G383:H383)</f>
        <v>2000</v>
      </c>
      <c r="G383" s="230">
        <v>2000</v>
      </c>
      <c r="H383" s="300"/>
      <c r="I383" s="251"/>
    </row>
    <row r="384" spans="1:9" s="12" customFormat="1" ht="15.75" thickBot="1">
      <c r="A384" s="90"/>
      <c r="B384" s="57"/>
      <c r="C384" s="57"/>
      <c r="D384" s="57"/>
      <c r="E384" s="270"/>
      <c r="F384" s="232">
        <f>SUM(G384:H384)</f>
        <v>0</v>
      </c>
      <c r="G384" s="230"/>
      <c r="H384" s="300"/>
      <c r="I384" s="251"/>
    </row>
    <row r="385" spans="1:9" ht="18" customHeight="1">
      <c r="A385" s="90">
        <v>3040</v>
      </c>
      <c r="B385" s="57" t="s">
        <v>28</v>
      </c>
      <c r="C385" s="57">
        <v>4</v>
      </c>
      <c r="D385" s="57">
        <v>0</v>
      </c>
      <c r="E385" s="270" t="s">
        <v>349</v>
      </c>
      <c r="F385" s="230">
        <f>SUM(F387)</f>
        <v>0</v>
      </c>
      <c r="G385" s="230">
        <f>SUM(G387)</f>
        <v>0</v>
      </c>
      <c r="H385" s="300">
        <f>SUM(H387)</f>
        <v>0</v>
      </c>
      <c r="I385" s="251"/>
    </row>
    <row r="386" spans="1:9" s="12" customFormat="1" ht="10.5" customHeight="1">
      <c r="A386" s="90"/>
      <c r="B386" s="57"/>
      <c r="C386" s="57"/>
      <c r="D386" s="57"/>
      <c r="E386" s="270" t="s">
        <v>528</v>
      </c>
      <c r="F386" s="230"/>
      <c r="G386" s="230"/>
      <c r="H386" s="300"/>
      <c r="I386" s="251"/>
    </row>
    <row r="387" spans="1:9" ht="16.5" customHeight="1" thickBot="1">
      <c r="A387" s="90">
        <v>3041</v>
      </c>
      <c r="B387" s="57" t="s">
        <v>28</v>
      </c>
      <c r="C387" s="57">
        <v>4</v>
      </c>
      <c r="D387" s="57">
        <v>1</v>
      </c>
      <c r="E387" s="270" t="s">
        <v>349</v>
      </c>
      <c r="F387" s="232">
        <f>SUM(G387:H387)</f>
        <v>0</v>
      </c>
      <c r="G387" s="264"/>
      <c r="H387" s="264"/>
      <c r="I387" s="251"/>
    </row>
    <row r="388" spans="1:9" ht="12" customHeight="1">
      <c r="A388" s="90">
        <v>3050</v>
      </c>
      <c r="B388" s="57" t="s">
        <v>28</v>
      </c>
      <c r="C388" s="57">
        <v>5</v>
      </c>
      <c r="D388" s="57">
        <v>0</v>
      </c>
      <c r="E388" s="270" t="s">
        <v>350</v>
      </c>
      <c r="F388" s="230">
        <f>SUM(F390)</f>
        <v>0</v>
      </c>
      <c r="G388" s="230">
        <f>SUM(G390)</f>
        <v>0</v>
      </c>
      <c r="H388" s="300">
        <f>SUM(H390)</f>
        <v>0</v>
      </c>
      <c r="I388" s="251"/>
    </row>
    <row r="389" spans="1:9" s="12" customFormat="1" ht="10.5" customHeight="1">
      <c r="A389" s="90"/>
      <c r="B389" s="57"/>
      <c r="C389" s="57"/>
      <c r="D389" s="57"/>
      <c r="E389" s="270" t="s">
        <v>528</v>
      </c>
      <c r="F389" s="230"/>
      <c r="G389" s="230"/>
      <c r="H389" s="300"/>
      <c r="I389" s="251"/>
    </row>
    <row r="390" spans="1:9" ht="15.75" customHeight="1" thickBot="1">
      <c r="A390" s="90">
        <v>3051</v>
      </c>
      <c r="B390" s="57" t="s">
        <v>28</v>
      </c>
      <c r="C390" s="57">
        <v>5</v>
      </c>
      <c r="D390" s="57">
        <v>1</v>
      </c>
      <c r="E390" s="270" t="s">
        <v>350</v>
      </c>
      <c r="F390" s="232">
        <f>SUM(G390:H390)</f>
        <v>0</v>
      </c>
      <c r="G390" s="232"/>
      <c r="H390" s="354"/>
      <c r="I390" s="251"/>
    </row>
    <row r="391" spans="1:9" ht="16.5" customHeight="1">
      <c r="A391" s="90">
        <v>3060</v>
      </c>
      <c r="B391" s="57" t="s">
        <v>28</v>
      </c>
      <c r="C391" s="57">
        <v>6</v>
      </c>
      <c r="D391" s="57">
        <v>0</v>
      </c>
      <c r="E391" s="270" t="s">
        <v>351</v>
      </c>
      <c r="F391" s="230">
        <f>SUM(F393)</f>
        <v>0</v>
      </c>
      <c r="G391" s="230">
        <f>SUM(G393)</f>
        <v>0</v>
      </c>
      <c r="H391" s="300">
        <f>SUM(H393)</f>
        <v>0</v>
      </c>
      <c r="I391" s="251"/>
    </row>
    <row r="392" spans="1:9" s="12" customFormat="1" ht="10.5" customHeight="1">
      <c r="A392" s="90"/>
      <c r="B392" s="57"/>
      <c r="C392" s="57"/>
      <c r="D392" s="57"/>
      <c r="E392" s="270" t="s">
        <v>528</v>
      </c>
      <c r="F392" s="230"/>
      <c r="G392" s="230"/>
      <c r="H392" s="300"/>
      <c r="I392" s="251"/>
    </row>
    <row r="393" spans="1:9" ht="15.75" customHeight="1" thickBot="1">
      <c r="A393" s="90">
        <v>3061</v>
      </c>
      <c r="B393" s="57" t="s">
        <v>28</v>
      </c>
      <c r="C393" s="57">
        <v>6</v>
      </c>
      <c r="D393" s="57">
        <v>1</v>
      </c>
      <c r="E393" s="270" t="s">
        <v>351</v>
      </c>
      <c r="F393" s="232">
        <f>SUM(G393:H393)</f>
        <v>0</v>
      </c>
      <c r="G393" s="232"/>
      <c r="H393" s="354"/>
      <c r="I393" s="251"/>
    </row>
    <row r="394" spans="1:9" ht="34.5" customHeight="1">
      <c r="A394" s="90">
        <v>3070</v>
      </c>
      <c r="B394" s="57" t="s">
        <v>28</v>
      </c>
      <c r="C394" s="57">
        <v>7</v>
      </c>
      <c r="D394" s="57">
        <v>0</v>
      </c>
      <c r="E394" s="270" t="s">
        <v>352</v>
      </c>
      <c r="F394" s="230">
        <f>SUM(F396)</f>
        <v>0</v>
      </c>
      <c r="G394" s="230">
        <f>SUM(G396)</f>
        <v>0</v>
      </c>
      <c r="H394" s="300">
        <f>SUM(H396)</f>
        <v>0</v>
      </c>
      <c r="I394" s="251"/>
    </row>
    <row r="395" spans="1:9" s="12" customFormat="1" ht="10.5" customHeight="1">
      <c r="A395" s="90"/>
      <c r="B395" s="57"/>
      <c r="C395" s="57"/>
      <c r="D395" s="57"/>
      <c r="E395" s="270" t="s">
        <v>528</v>
      </c>
      <c r="F395" s="230"/>
      <c r="G395" s="230"/>
      <c r="H395" s="300"/>
      <c r="I395" s="251"/>
    </row>
    <row r="396" spans="1:9" ht="39" customHeight="1" thickBot="1">
      <c r="A396" s="90">
        <v>3071</v>
      </c>
      <c r="B396" s="57" t="s">
        <v>28</v>
      </c>
      <c r="C396" s="57">
        <v>7</v>
      </c>
      <c r="D396" s="57">
        <v>1</v>
      </c>
      <c r="E396" s="325" t="s">
        <v>352</v>
      </c>
      <c r="F396" s="232">
        <f>SUM(G396:H396)</f>
        <v>0</v>
      </c>
      <c r="G396" s="264">
        <f>G397+G398</f>
        <v>0</v>
      </c>
      <c r="H396" s="353">
        <v>0</v>
      </c>
      <c r="I396" s="251"/>
    </row>
    <row r="397" spans="1:9" ht="14.25" customHeight="1" thickBot="1">
      <c r="A397" s="90"/>
      <c r="B397" s="57"/>
      <c r="C397" s="57"/>
      <c r="D397" s="57"/>
      <c r="E397" s="268" t="s">
        <v>829</v>
      </c>
      <c r="F397" s="232">
        <f>SUM(G397:H397)</f>
        <v>0</v>
      </c>
      <c r="G397" s="230"/>
      <c r="H397" s="300">
        <v>0</v>
      </c>
      <c r="I397" s="251"/>
    </row>
    <row r="398" spans="1:9" ht="14.25" customHeight="1" thickBot="1">
      <c r="A398" s="90"/>
      <c r="B398" s="57"/>
      <c r="C398" s="57"/>
      <c r="D398" s="57"/>
      <c r="E398" s="270"/>
      <c r="F398" s="232">
        <f>SUM(G398:H398)</f>
        <v>0</v>
      </c>
      <c r="G398" s="230"/>
      <c r="H398" s="300"/>
      <c r="I398" s="251"/>
    </row>
    <row r="399" spans="1:9" ht="40.5" customHeight="1">
      <c r="A399" s="90">
        <v>3080</v>
      </c>
      <c r="B399" s="57" t="s">
        <v>28</v>
      </c>
      <c r="C399" s="57">
        <v>8</v>
      </c>
      <c r="D399" s="57">
        <v>0</v>
      </c>
      <c r="E399" s="270" t="s">
        <v>353</v>
      </c>
      <c r="F399" s="230">
        <f>SUM(F401)</f>
        <v>0</v>
      </c>
      <c r="G399" s="230">
        <f>SUM(G401)</f>
        <v>0</v>
      </c>
      <c r="H399" s="300">
        <f>SUM(H401)</f>
        <v>0</v>
      </c>
      <c r="I399" s="251"/>
    </row>
    <row r="400" spans="1:9" s="12" customFormat="1" ht="18.75" customHeight="1">
      <c r="A400" s="90"/>
      <c r="B400" s="57"/>
      <c r="C400" s="57"/>
      <c r="D400" s="57"/>
      <c r="E400" s="270" t="s">
        <v>528</v>
      </c>
      <c r="F400" s="230"/>
      <c r="G400" s="230"/>
      <c r="H400" s="300"/>
      <c r="I400" s="251"/>
    </row>
    <row r="401" spans="1:9" ht="40.5" customHeight="1" thickBot="1">
      <c r="A401" s="90">
        <v>3081</v>
      </c>
      <c r="B401" s="57" t="s">
        <v>28</v>
      </c>
      <c r="C401" s="57">
        <v>8</v>
      </c>
      <c r="D401" s="57">
        <v>1</v>
      </c>
      <c r="E401" s="270" t="s">
        <v>353</v>
      </c>
      <c r="F401" s="232">
        <f>SUM(G401:H401)</f>
        <v>0</v>
      </c>
      <c r="G401" s="232"/>
      <c r="H401" s="354"/>
      <c r="I401" s="251"/>
    </row>
    <row r="402" spans="1:9" s="12" customFormat="1" ht="10.5" customHeight="1">
      <c r="A402" s="90"/>
      <c r="B402" s="57"/>
      <c r="C402" s="57"/>
      <c r="D402" s="57"/>
      <c r="E402" s="270" t="s">
        <v>528</v>
      </c>
      <c r="F402" s="230"/>
      <c r="G402" s="230"/>
      <c r="H402" s="300"/>
      <c r="I402" s="251"/>
    </row>
    <row r="403" spans="1:9" ht="25.5" customHeight="1">
      <c r="A403" s="90">
        <v>3090</v>
      </c>
      <c r="B403" s="57" t="s">
        <v>28</v>
      </c>
      <c r="C403" s="57">
        <v>9</v>
      </c>
      <c r="D403" s="57">
        <v>0</v>
      </c>
      <c r="E403" s="270" t="s">
        <v>354</v>
      </c>
      <c r="F403" s="230">
        <f>SUM(F405:F406)</f>
        <v>0</v>
      </c>
      <c r="G403" s="230">
        <f>SUM(G405:G406)</f>
        <v>0</v>
      </c>
      <c r="H403" s="300">
        <f>SUM(H405:H406)</f>
        <v>0</v>
      </c>
      <c r="I403" s="251"/>
    </row>
    <row r="404" spans="1:9" s="12" customFormat="1" ht="10.5" customHeight="1">
      <c r="A404" s="90"/>
      <c r="B404" s="57"/>
      <c r="C404" s="57"/>
      <c r="D404" s="57"/>
      <c r="E404" s="270" t="s">
        <v>528</v>
      </c>
      <c r="F404" s="230"/>
      <c r="G404" s="230"/>
      <c r="H404" s="300"/>
      <c r="I404" s="251"/>
    </row>
    <row r="405" spans="1:9" ht="25.5" customHeight="1" thickBot="1">
      <c r="A405" s="90">
        <v>3091</v>
      </c>
      <c r="B405" s="57" t="s">
        <v>28</v>
      </c>
      <c r="C405" s="57">
        <v>9</v>
      </c>
      <c r="D405" s="57">
        <v>1</v>
      </c>
      <c r="E405" s="270" t="s">
        <v>354</v>
      </c>
      <c r="F405" s="232">
        <f>SUM(G405:H405)</f>
        <v>0</v>
      </c>
      <c r="G405" s="230"/>
      <c r="H405" s="230"/>
      <c r="I405" s="251"/>
    </row>
    <row r="406" spans="1:9" ht="53.25" customHeight="1" thickBot="1">
      <c r="A406" s="90">
        <v>3092</v>
      </c>
      <c r="B406" s="57" t="s">
        <v>28</v>
      </c>
      <c r="C406" s="57">
        <v>9</v>
      </c>
      <c r="D406" s="57">
        <v>2</v>
      </c>
      <c r="E406" s="270" t="s">
        <v>48</v>
      </c>
      <c r="F406" s="232">
        <f>SUM(G406:H406)</f>
        <v>0</v>
      </c>
      <c r="G406" s="230"/>
      <c r="H406" s="230"/>
      <c r="I406" s="251"/>
    </row>
    <row r="407" spans="1:9" s="33" customFormat="1" ht="42.75" customHeight="1">
      <c r="A407" s="326">
        <v>3100</v>
      </c>
      <c r="B407" s="319" t="s">
        <v>29</v>
      </c>
      <c r="C407" s="319">
        <v>0</v>
      </c>
      <c r="D407" s="320">
        <v>0</v>
      </c>
      <c r="E407" s="327" t="s">
        <v>652</v>
      </c>
      <c r="F407" s="318">
        <f>SUM(F409)</f>
        <v>43594.5</v>
      </c>
      <c r="G407" s="318">
        <f>SUM(G409)</f>
        <v>116694.5</v>
      </c>
      <c r="H407" s="463">
        <f>SUM(H409)</f>
        <v>0</v>
      </c>
      <c r="I407" s="251"/>
    </row>
    <row r="408" spans="1:9" ht="11.25" customHeight="1">
      <c r="A408" s="36"/>
      <c r="B408" s="15"/>
      <c r="C408" s="225"/>
      <c r="D408" s="226"/>
      <c r="E408" s="252" t="s">
        <v>527</v>
      </c>
      <c r="F408" s="241"/>
      <c r="G408" s="241"/>
      <c r="H408" s="464"/>
      <c r="I408" s="251"/>
    </row>
    <row r="409" spans="1:9" ht="29.25" customHeight="1">
      <c r="A409" s="36">
        <v>3110</v>
      </c>
      <c r="B409" s="57" t="s">
        <v>29</v>
      </c>
      <c r="C409" s="57">
        <v>1</v>
      </c>
      <c r="D409" s="58">
        <v>0</v>
      </c>
      <c r="E409" s="272" t="s">
        <v>510</v>
      </c>
      <c r="F409" s="230">
        <f>SUM(F411)</f>
        <v>43594.5</v>
      </c>
      <c r="G409" s="230">
        <f>SUM(G411)</f>
        <v>116694.5</v>
      </c>
      <c r="H409" s="300">
        <f>SUM(H411)</f>
        <v>0</v>
      </c>
      <c r="I409" s="251"/>
    </row>
    <row r="410" spans="1:9" s="12" customFormat="1" ht="13.5" customHeight="1" thickBot="1">
      <c r="A410" s="36"/>
      <c r="B410" s="15"/>
      <c r="C410" s="57"/>
      <c r="D410" s="58"/>
      <c r="E410" s="252" t="s">
        <v>528</v>
      </c>
      <c r="F410" s="264"/>
      <c r="G410" s="264"/>
      <c r="H410" s="353"/>
      <c r="I410" s="251"/>
    </row>
    <row r="411" spans="1:9" ht="15.75" thickBot="1">
      <c r="A411" s="36">
        <v>3112</v>
      </c>
      <c r="B411" s="262" t="s">
        <v>29</v>
      </c>
      <c r="C411" s="262">
        <v>1</v>
      </c>
      <c r="D411" s="263">
        <v>2</v>
      </c>
      <c r="E411" s="273" t="s">
        <v>434</v>
      </c>
      <c r="F411" s="235">
        <f>SUM(G411:H411)-Ekamutner!D113</f>
        <v>43594.5</v>
      </c>
      <c r="G411" s="235">
        <v>116694.5</v>
      </c>
      <c r="H411" s="235">
        <f>H412</f>
        <v>0</v>
      </c>
      <c r="I411" s="251"/>
    </row>
    <row r="412" spans="1:9" ht="15">
      <c r="A412" s="90"/>
      <c r="B412" s="57"/>
      <c r="C412" s="57"/>
      <c r="D412" s="57"/>
      <c r="E412" s="274"/>
      <c r="F412" s="241"/>
      <c r="G412" s="241"/>
      <c r="H412" s="464"/>
      <c r="I412" s="251"/>
    </row>
    <row r="413" spans="1:9" ht="15.75" thickBot="1">
      <c r="A413" s="90"/>
      <c r="B413" s="57"/>
      <c r="C413" s="57"/>
      <c r="D413" s="57"/>
      <c r="E413" s="274"/>
      <c r="F413" s="232"/>
      <c r="G413" s="232"/>
      <c r="H413" s="354"/>
      <c r="I413" s="251"/>
    </row>
    <row r="414" spans="2:4" ht="15">
      <c r="B414" s="17"/>
      <c r="C414" s="18"/>
      <c r="D414" s="19"/>
    </row>
    <row r="415" spans="1:9" s="1" customFormat="1" ht="58.5" customHeight="1">
      <c r="A415" s="383" t="s">
        <v>501</v>
      </c>
      <c r="B415" s="383"/>
      <c r="C415" s="383"/>
      <c r="D415" s="383"/>
      <c r="E415" s="383"/>
      <c r="F415" s="383"/>
      <c r="G415" s="383"/>
      <c r="H415" s="383"/>
      <c r="I415" s="109"/>
    </row>
    <row r="416" spans="1:9" s="1" customFormat="1" ht="12.75">
      <c r="A416" s="116" t="s">
        <v>500</v>
      </c>
      <c r="B416" s="117"/>
      <c r="C416" s="117"/>
      <c r="D416" s="117"/>
      <c r="E416" s="117"/>
      <c r="F416" s="366"/>
      <c r="G416" s="366"/>
      <c r="H416" s="366"/>
      <c r="I416" s="366"/>
    </row>
    <row r="417" spans="2:9" ht="15">
      <c r="B417" s="20"/>
      <c r="C417" s="18"/>
      <c r="D417" s="19"/>
      <c r="F417" s="366"/>
      <c r="G417" s="366"/>
      <c r="H417" s="366"/>
      <c r="I417" s="366"/>
    </row>
    <row r="418" spans="2:9" ht="15">
      <c r="B418" s="20"/>
      <c r="C418" s="21"/>
      <c r="D418" s="22"/>
      <c r="F418" s="366"/>
      <c r="G418" s="366"/>
      <c r="H418" s="366"/>
      <c r="I418" s="366"/>
    </row>
    <row r="419" spans="6:9" ht="15">
      <c r="F419" s="366"/>
      <c r="G419" s="366"/>
      <c r="H419" s="366"/>
      <c r="I419" s="366"/>
    </row>
    <row r="420" spans="6:9" ht="15">
      <c r="F420" s="366"/>
      <c r="G420" s="366"/>
      <c r="H420" s="366"/>
      <c r="I420" s="366"/>
    </row>
    <row r="421" spans="6:9" ht="15">
      <c r="F421" s="366"/>
      <c r="G421" s="366"/>
      <c r="H421" s="366"/>
      <c r="I421" s="366"/>
    </row>
    <row r="422" spans="6:9" ht="15">
      <c r="F422" s="366"/>
      <c r="G422" s="366"/>
      <c r="H422" s="366"/>
      <c r="I422" s="366"/>
    </row>
  </sheetData>
  <sheetProtection/>
  <protectedRanges>
    <protectedRange sqref="F1" name="Range25"/>
    <protectedRange sqref="G410:I413 F404:I404 G405:I406 F408:I408" name="Range24"/>
    <protectedRange sqref="F386:I386 G387:I387 G382:I384 G389:I390 F381:I381" name="Range22"/>
    <protectedRange sqref="F362:H362 G345:I346 I362:I363 I352:I360 G353:H360 F348:I348 G363:H363 F352:H352 G349:I350" name="Range20"/>
    <protectedRange sqref="I317:I318 G313:H315 I320:I322 G318:H318 F317:H317 F312:H312 F320:H320 I312:I315 G322:H322" name="Range18"/>
    <protectedRange sqref="G285:H286 I284:I286 F284:H284 I291 F288:I288 F290:I290" name="Range16"/>
    <protectedRange sqref="G267:H270 F266:H266 I266:I270 G261:I264 F259:I259" name="Range14"/>
    <protectedRange sqref="G220:H220 I233:I234 G234:H234 F233:H233 F219:H219 I219:I220 G223:I226 G231:I231 G236:I236 F228:I228 F230:I230 F222:I222" name="Range12"/>
    <protectedRange sqref="G202:H202 F201:H201 I201:I202 F204:I204 G194:I199" name="Range10"/>
    <protectedRange sqref="G168:H170 I172:I181 F167:H167 G173:H174 I167:I170 G175 G176:H181 F172:H172" name="Range8"/>
    <protectedRange sqref="G129:H129 G132:H132 G135:H135 I137:I138 G138:H138 I131:I132 I142:I143 I134:I135 G143:H143 F142:H142 F137:H137 F134:H134 F131:H131 F128:H128 I128:I129 F140:I140" name="Range6"/>
    <protectedRange sqref="G94:H94 I99:I100 G100:H100 G103:H103 I102:I103 G109 F102:H102 F99:H99 F95:H95 I94:I95 F97:I97 F108:I108 G93:I93 G105:I106" name="Range4"/>
    <protectedRange sqref="G44:H45 F47:H47 F43:H43 A39:E39 J39:IV39 G48:H58 D18:D38 I43:I45 G17:I41 I47:I58 F14:I14 F16:I16" name="Range2"/>
    <protectedRange sqref="G61:H61 I60:I61 G64:H64 I86:I87 I63:I64 G87:H87 F86:H86 F63:H63 F60:H60 F66:I66 G80:H81 F91:I91 G82 G79 I79:I82 G83:I84 G67:I78 G92:H93 F89:I89" name="Range3"/>
    <protectedRange sqref="G112:H112 I116:I119 G117:H119 I124:I126 G122:H122 I121:I122 G125:H126 F124:H124 F121:H121 F116:H116 F111:H111 I111:I112 F128:I128 F114:I114 G109:I109" name="Range5"/>
    <protectedRange sqref="I159:I161 G144:I144 G153 I153 G146:I152 G154:I157 G159:H160 G162:I165" name="Range7"/>
    <protectedRange sqref="I186:I190 G184:H184 I192:I193 G187:H190 G193:H193 F192:H192 F186:H186 F183:H183 I183:I184" name="Range9"/>
    <protectedRange sqref="I213:I214 I207 G208:I208 G217:I217 G214:H214 F213:H213 G211:I211 F216:I216 F206:I206 F210:I210" name="Range11"/>
    <protectedRange sqref="G250:H250 F249:H249 I249:I250 G255 I255 G253:I254 G256:I257 F252:I252 G242:I247 G237:I239 F236:I236 F241:I241" name="Range13"/>
    <protectedRange sqref="I278:I279 G273:H276 I281:I282 G279:H279 G282:H282 F281:H281 F278:H278 F272:H272 I272:I276" name="Range15"/>
    <protectedRange sqref="F306:H306 I306:I310 G307:H310 G299:H304 I294:I304 G293:I293 G295:H297" name="Range17"/>
    <protectedRange sqref="I327 I340:I342 F326:I326 G341:H342 G328:I338 F340:H340 F344:I344 F324:I324" name="Range19"/>
    <protectedRange sqref="G366:H366 I378:I379 G375:H376 I374:I376 G379:H379 F378:H378 F374:H374 F365:H365 I368:I370 F368:H368 I365:I366 G370:H370 F372:I372 F381:I381" name="Range21"/>
    <protectedRange sqref="G393:H393 G401:H401 F402:H402 F400:H400 I400:I402 F392:H392 I392:I393 G396:I398 F395:I395" name="Range23"/>
    <protectedRange sqref="H5" name="Range25_1"/>
    <protectedRange sqref="F417" name="Range24_1_1_1_1"/>
  </protectedRanges>
  <mergeCells count="10">
    <mergeCell ref="A415:H415"/>
    <mergeCell ref="A8:A10"/>
    <mergeCell ref="B8:B10"/>
    <mergeCell ref="C8:C10"/>
    <mergeCell ref="D8:D10"/>
    <mergeCell ref="E8:E10"/>
    <mergeCell ref="F8:H8"/>
    <mergeCell ref="F3:H3"/>
    <mergeCell ref="E5:H5"/>
    <mergeCell ref="E6:H6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253 H147" formula="1"/>
    <ignoredError sqref="F254 F256 F243:F245 F238:F2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tabSelected="1" zoomScalePageLayoutView="0" workbookViewId="0" topLeftCell="A8">
      <selection activeCell="I26" sqref="I2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431" t="s">
        <v>489</v>
      </c>
      <c r="D5" s="431"/>
      <c r="E5" s="431"/>
      <c r="F5" s="431"/>
    </row>
    <row r="7" ht="12.75">
      <c r="B7" s="1" t="s">
        <v>490</v>
      </c>
    </row>
    <row r="8" ht="12.75">
      <c r="B8" s="1" t="s">
        <v>491</v>
      </c>
    </row>
    <row r="10" spans="7:8" ht="12.75">
      <c r="G10" s="432" t="s">
        <v>661</v>
      </c>
      <c r="H10" s="432"/>
    </row>
    <row r="11" spans="2:8" ht="38.25">
      <c r="B11" s="342" t="s">
        <v>785</v>
      </c>
      <c r="C11" s="342" t="s">
        <v>492</v>
      </c>
      <c r="D11" s="260" t="s">
        <v>493</v>
      </c>
      <c r="E11" s="260" t="s">
        <v>494</v>
      </c>
      <c r="F11" s="260" t="s">
        <v>495</v>
      </c>
      <c r="G11" s="342" t="s">
        <v>653</v>
      </c>
      <c r="H11" s="260" t="s">
        <v>660</v>
      </c>
    </row>
    <row r="12" spans="2:8" ht="51">
      <c r="B12" s="342">
        <v>1</v>
      </c>
      <c r="C12" s="351" t="s">
        <v>496</v>
      </c>
      <c r="D12" s="333">
        <f>SUM(D13,D14)</f>
        <v>8072.8</v>
      </c>
      <c r="E12" s="333">
        <f>SUM(E13,E14)</f>
        <v>7550</v>
      </c>
      <c r="F12" s="333">
        <f>SUM(F13,F14)</f>
        <v>4533.1</v>
      </c>
      <c r="G12" s="333">
        <f>SUM(G13,G14)</f>
        <v>4166.1</v>
      </c>
      <c r="H12" s="331">
        <v>0</v>
      </c>
    </row>
    <row r="13" spans="2:8" ht="27" customHeight="1">
      <c r="B13" s="342">
        <v>1.1</v>
      </c>
      <c r="C13" s="351" t="s">
        <v>654</v>
      </c>
      <c r="D13" s="332">
        <v>6587.8</v>
      </c>
      <c r="E13" s="331">
        <v>6350</v>
      </c>
      <c r="F13" s="332">
        <v>3135.5</v>
      </c>
      <c r="G13" s="332">
        <v>3066.1</v>
      </c>
      <c r="H13" s="331">
        <v>0</v>
      </c>
    </row>
    <row r="14" spans="2:8" ht="37.5" customHeight="1">
      <c r="B14" s="342">
        <v>1.2</v>
      </c>
      <c r="C14" s="351" t="s">
        <v>655</v>
      </c>
      <c r="D14" s="331">
        <v>1485</v>
      </c>
      <c r="E14" s="331">
        <v>1200</v>
      </c>
      <c r="F14" s="332">
        <v>1397.6</v>
      </c>
      <c r="G14" s="332">
        <v>1100</v>
      </c>
      <c r="H14" s="331">
        <v>0</v>
      </c>
    </row>
    <row r="15" spans="2:8" ht="38.25">
      <c r="B15" s="342">
        <v>2</v>
      </c>
      <c r="C15" s="351" t="s">
        <v>497</v>
      </c>
      <c r="D15" s="333">
        <f>SUM(D16,D17)</f>
        <v>98825.8</v>
      </c>
      <c r="E15" s="333">
        <f>SUM(E16,E17)</f>
        <v>96500</v>
      </c>
      <c r="F15" s="333">
        <f>SUM(F16,F17)</f>
        <v>51270.299999999996</v>
      </c>
      <c r="G15" s="333">
        <f>SUM(G16,G17)</f>
        <v>74697.1</v>
      </c>
      <c r="H15" s="331">
        <v>0</v>
      </c>
    </row>
    <row r="16" spans="2:8" ht="26.25" customHeight="1">
      <c r="B16" s="342">
        <v>2.1</v>
      </c>
      <c r="C16" s="351" t="s">
        <v>656</v>
      </c>
      <c r="D16" s="332">
        <v>98041.5</v>
      </c>
      <c r="E16" s="331">
        <v>96000</v>
      </c>
      <c r="F16" s="332">
        <v>48724.1</v>
      </c>
      <c r="G16" s="332">
        <v>74274</v>
      </c>
      <c r="H16" s="331">
        <v>0</v>
      </c>
    </row>
    <row r="17" spans="2:8" ht="31.5" customHeight="1">
      <c r="B17" s="342">
        <v>2.2</v>
      </c>
      <c r="C17" s="351" t="s">
        <v>657</v>
      </c>
      <c r="D17" s="332">
        <v>784.3</v>
      </c>
      <c r="E17" s="331">
        <v>500</v>
      </c>
      <c r="F17" s="332">
        <v>2546.2</v>
      </c>
      <c r="G17" s="332">
        <v>423.1</v>
      </c>
      <c r="H17" s="331">
        <v>0</v>
      </c>
    </row>
    <row r="18" spans="2:12" ht="38.25">
      <c r="B18" s="342">
        <v>3</v>
      </c>
      <c r="C18" s="351" t="s">
        <v>498</v>
      </c>
      <c r="D18" s="333">
        <f>SUM(D19,D20)</f>
        <v>55696.9</v>
      </c>
      <c r="E18" s="333">
        <f>SUM(E19,E20)</f>
        <v>53400</v>
      </c>
      <c r="F18" s="333">
        <f>SUM(F19,F20)</f>
        <v>76898.7</v>
      </c>
      <c r="G18" s="333">
        <f>SUM(G19,G20)</f>
        <v>14336.9</v>
      </c>
      <c r="H18" s="331">
        <v>2898.7</v>
      </c>
      <c r="J18" s="335"/>
      <c r="K18" s="335"/>
      <c r="L18" s="335"/>
    </row>
    <row r="19" spans="2:8" ht="31.5" customHeight="1">
      <c r="B19" s="342">
        <v>3.1</v>
      </c>
      <c r="C19" s="351" t="s">
        <v>658</v>
      </c>
      <c r="D19" s="332">
        <v>54100.8</v>
      </c>
      <c r="E19" s="331">
        <v>52000</v>
      </c>
      <c r="F19" s="332">
        <v>75610.7</v>
      </c>
      <c r="G19" s="332">
        <v>13170.3</v>
      </c>
      <c r="H19" s="331">
        <v>2898.7</v>
      </c>
    </row>
    <row r="20" spans="2:8" ht="42" customHeight="1">
      <c r="B20" s="342">
        <v>3.2</v>
      </c>
      <c r="C20" s="351" t="s">
        <v>659</v>
      </c>
      <c r="D20" s="332">
        <v>1596.1</v>
      </c>
      <c r="E20" s="331">
        <v>1400</v>
      </c>
      <c r="F20" s="331">
        <v>1288</v>
      </c>
      <c r="G20" s="332">
        <v>1166.6</v>
      </c>
      <c r="H20" s="331">
        <v>0</v>
      </c>
    </row>
    <row r="21" spans="2:8" ht="25.5">
      <c r="B21" s="342">
        <v>4</v>
      </c>
      <c r="C21" s="351" t="s">
        <v>499</v>
      </c>
      <c r="D21" s="332">
        <v>13786.8</v>
      </c>
      <c r="E21" s="332">
        <v>0</v>
      </c>
      <c r="F21" s="259" t="s">
        <v>158</v>
      </c>
      <c r="G21" s="368">
        <v>0</v>
      </c>
      <c r="H21" s="368">
        <f>D21-E21</f>
        <v>13786.8</v>
      </c>
    </row>
    <row r="22" spans="2:8" ht="25.5">
      <c r="B22" s="342">
        <v>5</v>
      </c>
      <c r="C22" s="351" t="s">
        <v>784</v>
      </c>
      <c r="D22" s="332">
        <v>1412.8</v>
      </c>
      <c r="E22" s="332">
        <v>0</v>
      </c>
      <c r="F22" s="259" t="s">
        <v>158</v>
      </c>
      <c r="G22" s="368">
        <v>0</v>
      </c>
      <c r="H22" s="368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2021-02-05T10:31:57Z</cp:lastPrinted>
  <dcterms:created xsi:type="dcterms:W3CDTF">1996-10-14T23:33:28Z</dcterms:created>
  <dcterms:modified xsi:type="dcterms:W3CDTF">2021-02-07T13:31:22Z</dcterms:modified>
  <cp:category/>
  <cp:version/>
  <cp:contentType/>
  <cp:contentStatus/>
</cp:coreProperties>
</file>