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0" windowWidth="18180" windowHeight="11565" activeTab="0"/>
  </bookViews>
  <sheets>
    <sheet name="Havelvac 2" sheetId="1" r:id="rId1"/>
  </sheets>
  <definedNames/>
  <calcPr fullCalcOnLoad="1"/>
</workbook>
</file>

<file path=xl/sharedStrings.xml><?xml version="1.0" encoding="utf-8"?>
<sst xmlns="http://schemas.openxmlformats.org/spreadsheetml/2006/main" count="110" uniqueCount="98">
  <si>
    <t>Փաստացի</t>
  </si>
  <si>
    <t>NN</t>
  </si>
  <si>
    <t>Հողի հարկ համայնքների վարչական տարածքներում գտնվող հողի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</si>
  <si>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</si>
  <si>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Բյուջետային ծախսերի գործառական դասակարգման բաժինների, խմբերի և դասերի անվանումները</t>
  </si>
  <si>
    <t>այդ թվում`</t>
  </si>
  <si>
    <t>որից`</t>
  </si>
  <si>
    <t>ՀՀ համայնքների պահուստային ֆոնդ</t>
  </si>
  <si>
    <t>Բյուջետային ծախսերի տնտեսագիտական դասակարգման հոդվածների</t>
  </si>
  <si>
    <t xml:space="preserve">այդ թվում` </t>
  </si>
  <si>
    <t>Կատարման %</t>
  </si>
  <si>
    <t xml:space="preserve">Համայնքի բյուջե վճարվող պետական տուրքեր  </t>
  </si>
  <si>
    <t xml:space="preserve"> Գույքահարկ փոխադրամիջոցների համար</t>
  </si>
  <si>
    <t>Գույքահարկ համայնքների վարչական տարածքներում գտնվող շենքերի և շինությունների համար</t>
  </si>
  <si>
    <t xml:space="preserve"> Տեղական տուրքեր </t>
  </si>
  <si>
    <t>Գույքի վարձակալությունից եկամուտներ</t>
  </si>
  <si>
    <t xml:space="preserve">Տեղական վճարներ  </t>
  </si>
  <si>
    <t xml:space="preserve"> Այլ եկամուտներ ,օրենքով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</si>
  <si>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 *</t>
  </si>
  <si>
    <r>
      <t>*</t>
    </r>
    <r>
      <rPr>
        <sz val="7"/>
        <color indexed="8"/>
        <rFont val="Sylfaen"/>
        <family val="1"/>
      </rPr>
      <t>Նշված տողի ցուցանիշները հանրագումարում ներառված չէ:</t>
    </r>
  </si>
  <si>
    <t>Հայաստանի Հանրապետության</t>
  </si>
  <si>
    <t>Շիրակի մարզի Ախուրյան համայնքի</t>
  </si>
  <si>
    <t xml:space="preserve">Հավելված  թիվ 1 </t>
  </si>
  <si>
    <t>թիվ             որոշման</t>
  </si>
  <si>
    <r>
      <rPr>
        <b/>
        <sz val="10"/>
        <rFont val="Sylfaen"/>
        <family val="1"/>
      </rPr>
      <t>ԸՆԴԱՄԵՆԸ ԵԿԱՄՈՒՏՆԵՐ</t>
    </r>
    <r>
      <rPr>
        <sz val="10"/>
        <rFont val="Sylfaen"/>
        <family val="1"/>
      </rPr>
      <t xml:space="preserve">                                            այդ   թվում  </t>
    </r>
  </si>
  <si>
    <t>Ընդհանուր բնույթի հանրային ծառայություններ</t>
  </si>
  <si>
    <t>Տնտեսական հարաբերություններ</t>
  </si>
  <si>
    <t xml:space="preserve">Շրջակա միջավայրի պաշտպանություն </t>
  </si>
  <si>
    <t>Բնակարանային շինարարություն և կոմունալ ծառայություններ</t>
  </si>
  <si>
    <t>Հանգիստ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</si>
  <si>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</si>
  <si>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</si>
  <si>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</si>
  <si>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Ա.   ԸՆԹԱՑԻԿ  ԾԱԽՍԵՐ՛                </t>
  </si>
  <si>
    <t xml:space="preserve"> ԸՆԴԱՄԵՆԸ    ԾԱԽՍԵՐ                               </t>
  </si>
  <si>
    <t>Աշխատողների աշխատավարձեր և հավելավճարներ</t>
  </si>
  <si>
    <t xml:space="preserve"> Էներգետիկ  ծառայություններ</t>
  </si>
  <si>
    <t xml:space="preserve"> Կոմունալ ծառայություններ</t>
  </si>
  <si>
    <t xml:space="preserve"> Կապի ծառայություններ</t>
  </si>
  <si>
    <t>Գույքի և սարքավորումների վարձակալություն</t>
  </si>
  <si>
    <t xml:space="preserve">Բ. ՈՉ ՖԻՆԱՆՍԱԿԱՆ ԱԿՏԻՎՆԵՐԻ ԳԾՈՎ ԾԱԽՍԵՐ                    </t>
  </si>
  <si>
    <t>Հողի իրացումից մուտքեր</t>
  </si>
  <si>
    <t>Չարտադրված ակտիվների իրացումից մուտքեր</t>
  </si>
  <si>
    <t>այդ թվում` համայնքի բյուջեի վարչական մասի պահուստային ֆոնդից ֆոնդային մաս կատարվող հատկացումներ *</t>
  </si>
  <si>
    <t xml:space="preserve"> Ներքին գործուղումներ</t>
  </si>
  <si>
    <t xml:space="preserve"> Համակարգչային ծառայություններ</t>
  </si>
  <si>
    <t xml:space="preserve"> Տեղակատվական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</si>
  <si>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</si>
  <si>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</si>
  <si>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</si>
  <si>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կառույցների ընթացիկ նորոգում և պահպանում</t>
  </si>
  <si>
    <t xml:space="preserve"> Մեքենաների և սարքավորումների ընթացիկ նորոգում և պահպանում</t>
  </si>
  <si>
    <t xml:space="preserve"> Գրասենյակային նյութեր և հագուստ</t>
  </si>
  <si>
    <t xml:space="preserve"> Տրանսպորտային նյութեր</t>
  </si>
  <si>
    <t xml:space="preserve"> Կենցաղային և հանրային սննդի նյութեր</t>
  </si>
  <si>
    <t xml:space="preserve"> Հատուկ նպատակային այլ նյութեր</t>
  </si>
  <si>
    <t xml:space="preserve"> Սուբսիդիաներ ոչ-ֆինանսական պետական (hամայնքային) կազմակերպություններին </t>
  </si>
  <si>
    <t xml:space="preserve"> Այլ կապիտալ դրամաշնորհներ                                </t>
  </si>
  <si>
    <t xml:space="preserve"> Հուղարկավորության նպաստներ բյուջեից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</si>
  <si>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</si>
  <si>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</si>
  <si>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t xml:space="preserve"> Այլ հարկեր</t>
  </si>
  <si>
    <t xml:space="preserve"> Պարտադիր վճարներ</t>
  </si>
  <si>
    <t xml:space="preserve"> Պահուստային միջոցներ</t>
  </si>
  <si>
    <t xml:space="preserve"> Շենքերի և շինությունների կառուցում</t>
  </si>
  <si>
    <t xml:space="preserve">  Շենքերի և շինությունների կապիտալ վերանորոգում</t>
  </si>
  <si>
    <t xml:space="preserve">  Վարչական սարքավորումներ</t>
  </si>
  <si>
    <t xml:space="preserve"> Այլ մեքենաներ և սարքավորումներ</t>
  </si>
  <si>
    <t xml:space="preserve"> Աճեցվող ակտիվներ</t>
  </si>
  <si>
    <t xml:space="preserve">  Նախագծահետազոտական ծախսեր</t>
  </si>
  <si>
    <t>Պարգևատրումներ,դրամական խրախուսումներ և հատուկ վճարներ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</si>
  <si>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</si>
  <si>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</si>
  <si>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ԸՆԴԱՄԵՆԸ ՍԵՓԱԿԱՆ ԵԿԱՄՈՒՏՆԵՐ      որից</t>
  </si>
  <si>
    <t>Ապահովագրական ծախսեր</t>
  </si>
  <si>
    <t>Հիմնական միջոցներ, որից</t>
  </si>
  <si>
    <t>Այլ հիմնական միջոցների իրացումից մուտքեր</t>
  </si>
  <si>
    <t>Անշարժ  գույքի իրացումից մուտքեր</t>
  </si>
  <si>
    <t>Հիմնական միջոցների իրացումից մուտքեր</t>
  </si>
  <si>
    <t>ԸՆԴԱՄԵՆԸ ԾԱԽՍԵՐ   այդ թվում</t>
  </si>
  <si>
    <t>Տարեկան ճշտված պլանը</t>
  </si>
  <si>
    <t>Փաստացի կատարվել է</t>
  </si>
  <si>
    <t>ավագանու     փետրվար 2021թվականի</t>
  </si>
  <si>
    <t>ՀԱՄԱՅՆՔԻ ԲՅՈՒՋԵԻ ՄՈՒՏՔԵՐԻ ՀԱՄԵՄԱՏԱԿԱՆ ՎԵՐԼՈՒԾՈՒԹՅՈՒՆԸ</t>
  </si>
  <si>
    <t>ԸՆԴԱՄԵՆԸ ՄՈՒՏՔԵՐ</t>
  </si>
  <si>
    <t>Եկամտատեսակների,մուտքերի անվանումը</t>
  </si>
  <si>
    <t>2019թ</t>
  </si>
  <si>
    <t>2020թ</t>
  </si>
  <si>
    <t xml:space="preserve"> Պետական բյուջեից ընթացիկ  ծախսերի ֆինանսական համար</t>
  </si>
  <si>
    <t xml:space="preserve"> Պետական բյուջեից կապիտալ ծախսերի ֆինանսավորման նպատակային հատկացումներ (սուբվենցիաներ)</t>
  </si>
  <si>
    <t xml:space="preserve"> Պաշտոնական դրամաշնորհներ                                                                        այդ թվում </t>
  </si>
  <si>
    <t>Հավելուրդ/պակասուրդի ֆինանսավորման աղբյուրներ</t>
  </si>
  <si>
    <t>Գ,  ՈՉ ՖԻՆԱՆՍԱԿԱՆ ԱԿՏԻՎՆԵՐԻ ԻՐԱՑՈՒՄԻՑ ՄՈՒՏՔԵՐ</t>
  </si>
  <si>
    <r>
      <t xml:space="preserve">Ոչ ֆինանսական ակտիվների իրացումից մուտքեր  </t>
    </r>
    <r>
      <rPr>
        <sz val="12"/>
        <color indexed="8"/>
        <rFont val="Sylfaen"/>
        <family val="1"/>
      </rPr>
      <t>*</t>
    </r>
  </si>
  <si>
    <t>2020թ  2019թ</t>
  </si>
  <si>
    <t>Կատարման % 2020թ</t>
  </si>
  <si>
    <t>Կատարման % 2020թ 2019թ</t>
  </si>
  <si>
    <r>
      <t xml:space="preserve">             </t>
    </r>
    <r>
      <rPr>
        <b/>
        <sz val="14"/>
        <rFont val="Sylfaen"/>
        <family val="1"/>
      </rPr>
      <t xml:space="preserve">   ԾԱԽՍԵՐ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</si>
</sst>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7"/>
      <color indexed="8"/>
      <name val="Sylfaen"/>
      <family val="1"/>
    </font>
    <font>
      <b/>
      <sz val="10"/>
      <name val="Sylfaen"/>
      <family val="1"/>
    </font>
    <font>
      <b/>
      <sz val="10"/>
      <name val="Arial Armenian"/>
      <family val="2"/>
    </font>
    <font>
      <sz val="14"/>
      <name val="Sylfaen"/>
      <family val="1"/>
    </font>
    <font>
      <b/>
      <sz val="14"/>
      <name val="Sylfaen"/>
      <family val="1"/>
    </font>
    <font>
      <sz val="12"/>
      <color indexed="8"/>
      <name val="Sylfaen"/>
      <family val="1"/>
    </font>
    <font>
      <sz val="11"/>
      <name val="Arial LatArm"/>
      <family val="2"/>
    </font>
    <font>
      <sz val="7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b/>
      <i/>
      <sz val="9"/>
      <color indexed="8"/>
      <name val="Sylfaen"/>
      <family val="1"/>
    </font>
    <font>
      <sz val="9"/>
      <color indexed="8"/>
      <name val="Sylfaen"/>
      <family val="1"/>
    </font>
    <font>
      <sz val="7"/>
      <color indexed="8"/>
      <name val="Calibri"/>
      <family val="2"/>
    </font>
    <font>
      <b/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i/>
      <sz val="9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  <font>
      <sz val="7"/>
      <color theme="1"/>
      <name val="Calibri"/>
      <family val="2"/>
    </font>
    <font>
      <b/>
      <sz val="11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4" applyNumberFormat="0" applyAlignment="0" applyProtection="0"/>
    <xf numFmtId="0" fontId="43" fillId="27" borderId="5" applyNumberFormat="0" applyAlignment="0" applyProtection="0"/>
    <xf numFmtId="0" fontId="44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28" borderId="10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7" fillId="0" borderId="1" xfId="33" applyFont="1" applyFill="1" applyBorder="1" applyAlignment="1">
      <alignment/>
    </xf>
    <xf numFmtId="0" fontId="57" fillId="0" borderId="13" xfId="33" applyFont="1" applyFill="1" applyBorder="1" applyAlignment="1">
      <alignment/>
    </xf>
    <xf numFmtId="0" fontId="57" fillId="0" borderId="14" xfId="33" applyFont="1" applyFill="1" applyBorder="1" applyAlignment="1">
      <alignment/>
    </xf>
    <xf numFmtId="0" fontId="57" fillId="0" borderId="15" xfId="33" applyFont="1" applyFill="1" applyBorder="1" applyAlignment="1">
      <alignment/>
    </xf>
    <xf numFmtId="176" fontId="10" fillId="0" borderId="16" xfId="43" applyNumberFormat="1" applyFont="1" applyFill="1" applyBorder="1" applyAlignment="1">
      <alignment horizontal="center" vertical="center"/>
    </xf>
    <xf numFmtId="176" fontId="10" fillId="0" borderId="17" xfId="43" applyNumberFormat="1" applyFont="1" applyFill="1" applyBorder="1" applyAlignment="1">
      <alignment horizontal="center" vertical="center"/>
    </xf>
    <xf numFmtId="176" fontId="57" fillId="0" borderId="1" xfId="33" applyNumberFormat="1" applyFont="1" applyFill="1" applyBorder="1" applyAlignment="1">
      <alignment/>
    </xf>
    <xf numFmtId="176" fontId="10" fillId="0" borderId="16" xfId="35" applyNumberFormat="1" applyFont="1" applyFill="1" applyBorder="1" applyAlignment="1">
      <alignment horizontal="center" vertical="center"/>
    </xf>
    <xf numFmtId="0" fontId="8" fillId="0" borderId="18" xfId="35" applyFont="1" applyFill="1" applyBorder="1" applyAlignment="1">
      <alignment horizontal="center" vertical="center"/>
    </xf>
    <xf numFmtId="0" fontId="8" fillId="0" borderId="17" xfId="35" applyFont="1" applyFill="1" applyBorder="1" applyAlignment="1">
      <alignment horizontal="center" vertical="center"/>
    </xf>
    <xf numFmtId="176" fontId="10" fillId="0" borderId="19" xfId="43" applyNumberFormat="1" applyFont="1" applyFill="1" applyBorder="1" applyAlignment="1">
      <alignment horizontal="center" vertical="center"/>
    </xf>
    <xf numFmtId="176" fontId="10" fillId="0" borderId="20" xfId="43" applyNumberFormat="1" applyFont="1" applyFill="1" applyBorder="1" applyAlignment="1">
      <alignment horizontal="center" vertical="center"/>
    </xf>
    <xf numFmtId="4" fontId="10" fillId="0" borderId="20" xfId="43" applyNumberFormat="1" applyFont="1" applyFill="1" applyBorder="1" applyAlignment="1">
      <alignment horizontal="center" vertical="center"/>
    </xf>
    <xf numFmtId="176" fontId="10" fillId="0" borderId="20" xfId="35" applyNumberFormat="1" applyFont="1" applyFill="1" applyBorder="1" applyAlignment="1">
      <alignment horizontal="center" vertical="center"/>
    </xf>
    <xf numFmtId="0" fontId="8" fillId="0" borderId="20" xfId="35" applyFont="1" applyFill="1" applyBorder="1" applyAlignment="1">
      <alignment horizontal="center" vertical="center"/>
    </xf>
    <xf numFmtId="0" fontId="12" fillId="0" borderId="21" xfId="38" applyFont="1" applyFill="1" applyBorder="1" applyAlignment="1">
      <alignment horizontal="left" vertical="center" wrapText="1"/>
    </xf>
    <xf numFmtId="0" fontId="8" fillId="0" borderId="22" xfId="38" applyFont="1" applyFill="1" applyBorder="1" applyAlignment="1">
      <alignment horizontal="left" vertical="center" wrapText="1"/>
    </xf>
    <xf numFmtId="4" fontId="10" fillId="0" borderId="22" xfId="41" applyNumberFormat="1" applyFont="1" applyFill="1" applyBorder="1" applyAlignment="1">
      <alignment vertical="center" wrapText="1"/>
    </xf>
    <xf numFmtId="0" fontId="12" fillId="0" borderId="22" xfId="38" applyFont="1" applyFill="1" applyBorder="1" applyAlignment="1">
      <alignment horizontal="left" vertical="center" wrapText="1"/>
    </xf>
    <xf numFmtId="0" fontId="8" fillId="0" borderId="23" xfId="35" applyFont="1" applyFill="1" applyBorder="1" applyAlignment="1">
      <alignment horizontal="center" vertical="center"/>
    </xf>
    <xf numFmtId="0" fontId="8" fillId="0" borderId="24" xfId="35" applyFont="1" applyFill="1" applyBorder="1" applyAlignment="1">
      <alignment horizontal="center" vertical="center"/>
    </xf>
    <xf numFmtId="0" fontId="57" fillId="0" borderId="20" xfId="33" applyFont="1" applyFill="1" applyBorder="1" applyAlignment="1">
      <alignment/>
    </xf>
    <xf numFmtId="0" fontId="8" fillId="0" borderId="25" xfId="35" applyFont="1" applyFill="1" applyBorder="1" applyAlignment="1">
      <alignment horizontal="center" vertical="center"/>
    </xf>
    <xf numFmtId="176" fontId="9" fillId="0" borderId="20" xfId="43" applyNumberFormat="1" applyFont="1" applyFill="1" applyBorder="1" applyAlignment="1">
      <alignment horizontal="center" vertical="center"/>
    </xf>
    <xf numFmtId="0" fontId="7" fillId="0" borderId="23" xfId="42" applyFont="1" applyFill="1" applyBorder="1" applyAlignment="1">
      <alignment horizontal="center"/>
    </xf>
    <xf numFmtId="0" fontId="8" fillId="0" borderId="26" xfId="35" applyFont="1" applyFill="1" applyBorder="1" applyAlignment="1">
      <alignment horizontal="center" vertical="center"/>
    </xf>
    <xf numFmtId="176" fontId="10" fillId="0" borderId="26" xfId="35" applyNumberFormat="1" applyFont="1" applyFill="1" applyBorder="1" applyAlignment="1">
      <alignment horizontal="center" vertical="center"/>
    </xf>
    <xf numFmtId="176" fontId="10" fillId="0" borderId="27" xfId="35" applyNumberFormat="1" applyFont="1" applyFill="1" applyBorder="1" applyAlignment="1">
      <alignment horizontal="center" vertical="center"/>
    </xf>
    <xf numFmtId="176" fontId="57" fillId="0" borderId="20" xfId="33" applyNumberFormat="1" applyFont="1" applyFill="1" applyBorder="1" applyAlignment="1">
      <alignment horizontal="center" vertical="center"/>
    </xf>
    <xf numFmtId="176" fontId="57" fillId="0" borderId="28" xfId="33" applyNumberFormat="1" applyFont="1" applyFill="1" applyBorder="1" applyAlignment="1">
      <alignment horizontal="center" vertical="center"/>
    </xf>
    <xf numFmtId="176" fontId="10" fillId="0" borderId="25" xfId="43" applyNumberFormat="1" applyFont="1" applyFill="1" applyBorder="1" applyAlignment="1">
      <alignment horizontal="center" vertical="center"/>
    </xf>
    <xf numFmtId="176" fontId="57" fillId="0" borderId="23" xfId="33" applyNumberFormat="1" applyFont="1" applyFill="1" applyBorder="1" applyAlignment="1">
      <alignment horizontal="center" vertical="center"/>
    </xf>
    <xf numFmtId="176" fontId="9" fillId="0" borderId="24" xfId="43" applyNumberFormat="1" applyFont="1" applyFill="1" applyBorder="1" applyAlignment="1">
      <alignment horizontal="center" vertical="center"/>
    </xf>
    <xf numFmtId="176" fontId="8" fillId="0" borderId="23" xfId="43" applyNumberFormat="1" applyFont="1" applyFill="1" applyBorder="1" applyAlignment="1">
      <alignment horizontal="center" vertical="center"/>
    </xf>
    <xf numFmtId="0" fontId="7" fillId="0" borderId="29" xfId="42" applyFont="1" applyFill="1" applyBorder="1" applyAlignment="1">
      <alignment horizontal="center"/>
    </xf>
    <xf numFmtId="0" fontId="8" fillId="0" borderId="30" xfId="38" applyFont="1" applyFill="1" applyBorder="1" applyAlignment="1">
      <alignment horizontal="left" vertical="center" wrapText="1"/>
    </xf>
    <xf numFmtId="0" fontId="7" fillId="0" borderId="31" xfId="42" applyFont="1" applyFill="1" applyBorder="1" applyAlignment="1">
      <alignment horizontal="center"/>
    </xf>
    <xf numFmtId="0" fontId="10" fillId="0" borderId="30" xfId="39" applyFont="1" applyFill="1" applyBorder="1" applyAlignment="1">
      <alignment vertical="center" wrapText="1"/>
    </xf>
    <xf numFmtId="176" fontId="10" fillId="0" borderId="32" xfId="35" applyNumberFormat="1" applyFont="1" applyFill="1" applyBorder="1" applyAlignment="1">
      <alignment horizontal="center" vertical="center"/>
    </xf>
    <xf numFmtId="0" fontId="7" fillId="0" borderId="30" xfId="42" applyFont="1" applyFill="1" applyBorder="1" applyAlignment="1">
      <alignment horizontal="center"/>
    </xf>
    <xf numFmtId="0" fontId="57" fillId="0" borderId="33" xfId="33" applyFont="1" applyFill="1" applyBorder="1" applyAlignment="1">
      <alignment horizontal="right"/>
    </xf>
    <xf numFmtId="0" fontId="57" fillId="0" borderId="34" xfId="33" applyFont="1" applyFill="1" applyBorder="1" applyAlignment="1">
      <alignment horizontal="right"/>
    </xf>
    <xf numFmtId="4" fontId="10" fillId="0" borderId="35" xfId="36" applyNumberFormat="1" applyFont="1" applyFill="1" applyBorder="1" applyAlignment="1">
      <alignment horizontal="center" vertical="center"/>
    </xf>
    <xf numFmtId="0" fontId="57" fillId="0" borderId="36" xfId="33" applyFont="1" applyFill="1" applyBorder="1" applyAlignment="1">
      <alignment/>
    </xf>
    <xf numFmtId="0" fontId="58" fillId="0" borderId="37" xfId="0" applyFont="1" applyBorder="1" applyAlignment="1">
      <alignment/>
    </xf>
    <xf numFmtId="0" fontId="58" fillId="0" borderId="38" xfId="0" applyFont="1" applyBorder="1" applyAlignment="1">
      <alignment/>
    </xf>
    <xf numFmtId="0" fontId="15" fillId="0" borderId="31" xfId="42" applyFont="1" applyFill="1" applyBorder="1" applyAlignment="1">
      <alignment horizontal="center" vertical="center"/>
    </xf>
    <xf numFmtId="0" fontId="8" fillId="0" borderId="39" xfId="35" applyFont="1" applyFill="1" applyBorder="1" applyAlignment="1">
      <alignment horizontal="center" vertical="center"/>
    </xf>
    <xf numFmtId="0" fontId="9" fillId="0" borderId="40" xfId="35" applyFont="1" applyFill="1" applyBorder="1" applyAlignment="1">
      <alignment horizontal="center" vertical="center"/>
    </xf>
    <xf numFmtId="0" fontId="9" fillId="0" borderId="41" xfId="35" applyFont="1" applyFill="1" applyBorder="1" applyAlignment="1">
      <alignment horizontal="center" vertical="center"/>
    </xf>
    <xf numFmtId="176" fontId="8" fillId="0" borderId="42" xfId="43" applyNumberFormat="1" applyFont="1" applyFill="1" applyBorder="1" applyAlignment="1">
      <alignment horizontal="center" vertical="center"/>
    </xf>
    <xf numFmtId="176" fontId="9" fillId="0" borderId="43" xfId="43" applyNumberFormat="1" applyFont="1" applyFill="1" applyBorder="1" applyAlignment="1">
      <alignment horizontal="center" vertical="center"/>
    </xf>
    <xf numFmtId="176" fontId="9" fillId="0" borderId="28" xfId="43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9" fillId="0" borderId="24" xfId="38" applyFont="1" applyFill="1" applyBorder="1" applyAlignment="1">
      <alignment horizontal="left" vertical="center" wrapText="1"/>
    </xf>
    <xf numFmtId="0" fontId="9" fillId="0" borderId="20" xfId="38" applyFont="1" applyFill="1" applyBorder="1" applyAlignment="1">
      <alignment horizontal="left" vertical="center" wrapText="1"/>
    </xf>
    <xf numFmtId="0" fontId="7" fillId="0" borderId="44" xfId="42" applyFont="1" applyFill="1" applyBorder="1" applyAlignment="1">
      <alignment horizontal="center"/>
    </xf>
    <xf numFmtId="176" fontId="8" fillId="0" borderId="39" xfId="43" applyNumberFormat="1" applyFont="1" applyFill="1" applyBorder="1" applyAlignment="1">
      <alignment horizontal="center" vertical="center"/>
    </xf>
    <xf numFmtId="176" fontId="9" fillId="0" borderId="40" xfId="43" applyNumberFormat="1" applyFont="1" applyFill="1" applyBorder="1" applyAlignment="1">
      <alignment horizontal="center" vertical="center"/>
    </xf>
    <xf numFmtId="176" fontId="9" fillId="0" borderId="41" xfId="43" applyNumberFormat="1" applyFont="1" applyFill="1" applyBorder="1" applyAlignment="1">
      <alignment horizontal="center" vertical="center"/>
    </xf>
    <xf numFmtId="0" fontId="17" fillId="0" borderId="45" xfId="38" applyFont="1" applyFill="1" applyBorder="1" applyAlignment="1">
      <alignment horizontal="left" vertical="center" wrapText="1"/>
    </xf>
    <xf numFmtId="0" fontId="9" fillId="0" borderId="45" xfId="38" applyFont="1" applyFill="1" applyBorder="1" applyAlignment="1">
      <alignment horizontal="left" vertical="center" wrapText="1"/>
    </xf>
    <xf numFmtId="0" fontId="59" fillId="33" borderId="36" xfId="0" applyFont="1" applyFill="1" applyBorder="1" applyAlignment="1">
      <alignment horizontal="left" vertical="center" wrapText="1"/>
    </xf>
    <xf numFmtId="4" fontId="8" fillId="0" borderId="44" xfId="36" applyNumberFormat="1" applyFont="1" applyFill="1" applyBorder="1" applyAlignment="1">
      <alignment horizontal="center" vertical="center" wrapText="1"/>
    </xf>
    <xf numFmtId="4" fontId="8" fillId="0" borderId="29" xfId="41" applyNumberFormat="1" applyFont="1" applyFill="1" applyBorder="1" applyAlignment="1">
      <alignment horizontal="center" vertical="center" wrapText="1"/>
    </xf>
    <xf numFmtId="4" fontId="8" fillId="0" borderId="23" xfId="41" applyNumberFormat="1" applyFont="1" applyFill="1" applyBorder="1" applyAlignment="1">
      <alignment horizontal="center" vertical="center"/>
    </xf>
    <xf numFmtId="0" fontId="60" fillId="0" borderId="46" xfId="33" applyFont="1" applyFill="1" applyBorder="1" applyAlignment="1">
      <alignment horizontal="right"/>
    </xf>
    <xf numFmtId="0" fontId="60" fillId="0" borderId="15" xfId="33" applyFont="1" applyFill="1" applyBorder="1" applyAlignment="1">
      <alignment/>
    </xf>
    <xf numFmtId="0" fontId="60" fillId="0" borderId="1" xfId="33" applyFont="1" applyFill="1" applyBorder="1" applyAlignment="1">
      <alignment/>
    </xf>
    <xf numFmtId="0" fontId="61" fillId="33" borderId="23" xfId="0" applyFont="1" applyFill="1" applyBorder="1" applyAlignment="1">
      <alignment horizontal="left" vertical="center" wrapText="1"/>
    </xf>
    <xf numFmtId="4" fontId="8" fillId="0" borderId="35" xfId="41" applyNumberFormat="1" applyFont="1" applyFill="1" applyBorder="1" applyAlignment="1">
      <alignment horizontal="center" vertical="center" wrapText="1"/>
    </xf>
    <xf numFmtId="4" fontId="8" fillId="0" borderId="47" xfId="36" applyNumberFormat="1" applyFont="1" applyFill="1" applyBorder="1" applyAlignment="1">
      <alignment horizontal="center" vertical="center" wrapText="1"/>
    </xf>
    <xf numFmtId="176" fontId="9" fillId="0" borderId="44" xfId="42" applyNumberFormat="1" applyFont="1" applyFill="1" applyBorder="1" applyAlignment="1">
      <alignment horizontal="center" vertical="center"/>
    </xf>
    <xf numFmtId="177" fontId="10" fillId="0" borderId="44" xfId="42" applyNumberFormat="1" applyFont="1" applyFill="1" applyBorder="1" applyAlignment="1">
      <alignment horizontal="center" vertical="center"/>
    </xf>
    <xf numFmtId="0" fontId="10" fillId="0" borderId="39" xfId="42" applyFont="1" applyFill="1" applyBorder="1" applyAlignment="1">
      <alignment horizontal="center"/>
    </xf>
    <xf numFmtId="0" fontId="57" fillId="0" borderId="46" xfId="33" applyFont="1" applyFill="1" applyBorder="1" applyAlignment="1">
      <alignment/>
    </xf>
    <xf numFmtId="0" fontId="57" fillId="0" borderId="48" xfId="33" applyFont="1" applyFill="1" applyBorder="1" applyAlignment="1">
      <alignment/>
    </xf>
    <xf numFmtId="0" fontId="57" fillId="0" borderId="38" xfId="33" applyFont="1" applyFill="1" applyBorder="1" applyAlignment="1">
      <alignment/>
    </xf>
    <xf numFmtId="0" fontId="10" fillId="0" borderId="47" xfId="42" applyFont="1" applyFill="1" applyBorder="1" applyAlignment="1">
      <alignment horizontal="center"/>
    </xf>
    <xf numFmtId="4" fontId="8" fillId="0" borderId="49" xfId="41" applyNumberFormat="1" applyFont="1" applyFill="1" applyBorder="1" applyAlignment="1">
      <alignment vertical="center" wrapText="1"/>
    </xf>
    <xf numFmtId="4" fontId="8" fillId="0" borderId="50" xfId="41" applyNumberFormat="1" applyFont="1" applyFill="1" applyBorder="1" applyAlignment="1">
      <alignment vertical="center" wrapText="1"/>
    </xf>
    <xf numFmtId="4" fontId="8" fillId="0" borderId="51" xfId="41" applyNumberFormat="1" applyFont="1" applyFill="1" applyBorder="1" applyAlignment="1">
      <alignment vertical="center" wrapText="1"/>
    </xf>
    <xf numFmtId="0" fontId="57" fillId="0" borderId="24" xfId="33" applyFont="1" applyFill="1" applyBorder="1" applyAlignment="1">
      <alignment horizontal="center"/>
    </xf>
    <xf numFmtId="177" fontId="57" fillId="0" borderId="20" xfId="33" applyNumberFormat="1" applyFont="1" applyFill="1" applyBorder="1" applyAlignment="1">
      <alignment horizontal="center" vertical="center"/>
    </xf>
    <xf numFmtId="177" fontId="57" fillId="0" borderId="25" xfId="33" applyNumberFormat="1" applyFont="1" applyFill="1" applyBorder="1" applyAlignment="1">
      <alignment horizontal="center" vertical="center"/>
    </xf>
    <xf numFmtId="0" fontId="8" fillId="0" borderId="52" xfId="35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horizontal="left" vertical="center" wrapText="1"/>
    </xf>
    <xf numFmtId="0" fontId="0" fillId="0" borderId="29" xfId="33" applyFill="1" applyBorder="1" applyAlignment="1">
      <alignment horizontal="center" vertical="center"/>
    </xf>
    <xf numFmtId="0" fontId="0" fillId="0" borderId="44" xfId="33" applyFill="1" applyBorder="1" applyAlignment="1">
      <alignment horizontal="center" vertical="center"/>
    </xf>
    <xf numFmtId="177" fontId="57" fillId="0" borderId="26" xfId="33" applyNumberFormat="1" applyFont="1" applyFill="1" applyBorder="1" applyAlignment="1">
      <alignment horizontal="center" vertical="center"/>
    </xf>
    <xf numFmtId="0" fontId="62" fillId="0" borderId="23" xfId="0" applyFont="1" applyBorder="1" applyAlignment="1">
      <alignment vertical="center"/>
    </xf>
    <xf numFmtId="176" fontId="18" fillId="0" borderId="39" xfId="43" applyNumberFormat="1" applyFont="1" applyFill="1" applyBorder="1" applyAlignment="1">
      <alignment horizontal="right" vertical="center"/>
    </xf>
    <xf numFmtId="176" fontId="8" fillId="0" borderId="23" xfId="43" applyNumberFormat="1" applyFont="1" applyFill="1" applyBorder="1" applyAlignment="1">
      <alignment horizontal="right" vertical="center"/>
    </xf>
    <xf numFmtId="176" fontId="8" fillId="0" borderId="42" xfId="43" applyNumberFormat="1" applyFont="1" applyFill="1" applyBorder="1" applyAlignment="1">
      <alignment horizontal="right" vertical="center"/>
    </xf>
    <xf numFmtId="177" fontId="10" fillId="0" borderId="39" xfId="42" applyNumberFormat="1" applyFont="1" applyFill="1" applyBorder="1" applyAlignment="1">
      <alignment horizontal="center" vertical="center"/>
    </xf>
    <xf numFmtId="177" fontId="57" fillId="0" borderId="23" xfId="33" applyNumberFormat="1" applyFont="1" applyFill="1" applyBorder="1" applyAlignment="1">
      <alignment horizontal="center" vertical="center"/>
    </xf>
    <xf numFmtId="177" fontId="57" fillId="0" borderId="53" xfId="33" applyNumberFormat="1" applyFont="1" applyFill="1" applyBorder="1" applyAlignment="1">
      <alignment horizontal="center" vertical="center"/>
    </xf>
    <xf numFmtId="1" fontId="57" fillId="0" borderId="20" xfId="33" applyNumberFormat="1" applyFont="1" applyFill="1" applyBorder="1" applyAlignment="1">
      <alignment horizontal="center" vertical="center"/>
    </xf>
    <xf numFmtId="4" fontId="8" fillId="0" borderId="39" xfId="41" applyNumberFormat="1" applyFont="1" applyFill="1" applyBorder="1" applyAlignment="1">
      <alignment horizontal="center" vertical="center" wrapText="1"/>
    </xf>
    <xf numFmtId="0" fontId="63" fillId="0" borderId="36" xfId="33" applyFont="1" applyFill="1" applyBorder="1" applyAlignment="1">
      <alignment horizontal="center" vertical="center"/>
    </xf>
    <xf numFmtId="0" fontId="57" fillId="0" borderId="33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7" fillId="0" borderId="55" xfId="33" applyFont="1" applyFill="1" applyBorder="1" applyAlignment="1">
      <alignment horizontal="right"/>
    </xf>
    <xf numFmtId="0" fontId="0" fillId="0" borderId="56" xfId="0" applyBorder="1" applyAlignment="1">
      <alignment/>
    </xf>
    <xf numFmtId="0" fontId="0" fillId="0" borderId="13" xfId="0" applyBorder="1" applyAlignment="1">
      <alignment/>
    </xf>
    <xf numFmtId="0" fontId="14" fillId="0" borderId="57" xfId="35" applyFont="1" applyFill="1" applyBorder="1" applyAlignment="1">
      <alignment horizontal="left" vertical="center"/>
    </xf>
    <xf numFmtId="0" fontId="14" fillId="0" borderId="30" xfId="35" applyFont="1" applyFill="1" applyBorder="1" applyAlignment="1">
      <alignment horizontal="left" vertical="center"/>
    </xf>
    <xf numFmtId="0" fontId="14" fillId="0" borderId="58" xfId="35" applyFont="1" applyFill="1" applyBorder="1" applyAlignment="1">
      <alignment horizontal="left" vertical="center"/>
    </xf>
    <xf numFmtId="4" fontId="10" fillId="0" borderId="59" xfId="36" applyNumberFormat="1" applyFont="1" applyFill="1" applyBorder="1" applyAlignment="1">
      <alignment horizontal="center" vertical="center" wrapText="1"/>
    </xf>
    <xf numFmtId="4" fontId="10" fillId="0" borderId="60" xfId="36" applyNumberFormat="1" applyFont="1" applyFill="1" applyBorder="1" applyAlignment="1">
      <alignment horizontal="center" vertical="center" wrapText="1"/>
    </xf>
    <xf numFmtId="0" fontId="63" fillId="0" borderId="50" xfId="33" applyFont="1" applyFill="1" applyBorder="1" applyAlignment="1">
      <alignment horizontal="center" vertical="center"/>
    </xf>
    <xf numFmtId="0" fontId="63" fillId="0" borderId="22" xfId="33" applyFont="1" applyFill="1" applyBorder="1" applyAlignment="1">
      <alignment horizontal="center" vertical="center"/>
    </xf>
    <xf numFmtId="4" fontId="8" fillId="0" borderId="23" xfId="41" applyNumberFormat="1" applyFont="1" applyFill="1" applyBorder="1" applyAlignment="1">
      <alignment horizontal="center" vertical="center" wrapText="1"/>
    </xf>
    <xf numFmtId="176" fontId="9" fillId="0" borderId="17" xfId="35" applyNumberFormat="1" applyFont="1" applyFill="1" applyBorder="1" applyAlignment="1">
      <alignment horizontal="center" vertical="center"/>
    </xf>
    <xf numFmtId="176" fontId="9" fillId="0" borderId="61" xfId="35" applyNumberFormat="1" applyFont="1" applyFill="1" applyBorder="1" applyAlignment="1">
      <alignment horizontal="center" vertical="center"/>
    </xf>
    <xf numFmtId="177" fontId="9" fillId="0" borderId="44" xfId="42" applyNumberFormat="1" applyFont="1" applyFill="1" applyBorder="1" applyAlignment="1">
      <alignment horizontal="center" vertical="center"/>
    </xf>
    <xf numFmtId="176" fontId="9" fillId="0" borderId="16" xfId="43" applyNumberFormat="1" applyFont="1" applyFill="1" applyBorder="1" applyAlignment="1">
      <alignment horizontal="center" vertical="center"/>
    </xf>
    <xf numFmtId="177" fontId="9" fillId="0" borderId="20" xfId="35" applyNumberFormat="1" applyFont="1" applyFill="1" applyBorder="1" applyAlignment="1">
      <alignment horizontal="center" vertical="center"/>
    </xf>
    <xf numFmtId="177" fontId="9" fillId="0" borderId="16" xfId="35" applyNumberFormat="1" applyFont="1" applyFill="1" applyBorder="1" applyAlignment="1">
      <alignment horizontal="center" vertical="center"/>
    </xf>
    <xf numFmtId="4" fontId="9" fillId="0" borderId="20" xfId="43" applyNumberFormat="1" applyFont="1" applyFill="1" applyBorder="1" applyAlignment="1">
      <alignment horizontal="center" vertical="center"/>
    </xf>
    <xf numFmtId="176" fontId="9" fillId="0" borderId="20" xfId="35" applyNumberFormat="1" applyFont="1" applyFill="1" applyBorder="1" applyAlignment="1">
      <alignment horizontal="center" vertical="center"/>
    </xf>
    <xf numFmtId="176" fontId="9" fillId="0" borderId="16" xfId="35" applyNumberFormat="1" applyFont="1" applyFill="1" applyBorder="1" applyAlignment="1">
      <alignment horizontal="center" vertical="center"/>
    </xf>
    <xf numFmtId="176" fontId="9" fillId="0" borderId="26" xfId="43" applyNumberFormat="1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Btm_arm10bld_900" xfId="37"/>
    <cellStyle name="left_arm10_BordWW_900" xfId="38"/>
    <cellStyle name="left_arm10_GrBordWW_900" xfId="39"/>
    <cellStyle name="Lft_arm10_Brd_900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SheetLayoutView="100" zoomScalePageLayoutView="0" workbookViewId="0" topLeftCell="A40">
      <selection activeCell="C49" sqref="C49"/>
    </sheetView>
  </sheetViews>
  <sheetFormatPr defaultColWidth="9.140625" defaultRowHeight="12.75" customHeight="1"/>
  <cols>
    <col min="1" max="1" width="5.421875" style="1" customWidth="1"/>
    <col min="2" max="2" width="36.8515625" style="1" customWidth="1"/>
    <col min="3" max="5" width="10.7109375" style="1" customWidth="1"/>
    <col min="6" max="6" width="7.421875" style="69" customWidth="1"/>
    <col min="7" max="7" width="8.7109375" style="1" customWidth="1"/>
    <col min="8" max="8" width="14.00390625" style="1" customWidth="1"/>
    <col min="9" max="16384" width="9.140625" style="1" customWidth="1"/>
  </cols>
  <sheetData>
    <row r="1" spans="1:6" ht="15" customHeight="1">
      <c r="A1" s="101" t="s">
        <v>22</v>
      </c>
      <c r="B1" s="102"/>
      <c r="C1" s="102"/>
      <c r="D1" s="102"/>
      <c r="E1" s="102"/>
      <c r="F1" s="103"/>
    </row>
    <row r="2" spans="1:6" ht="15" customHeight="1">
      <c r="A2" s="104"/>
      <c r="B2" s="105"/>
      <c r="C2" s="105"/>
      <c r="D2" s="105"/>
      <c r="E2" s="105"/>
      <c r="F2" s="106"/>
    </row>
    <row r="3" spans="1:6" ht="15">
      <c r="A3" s="107" t="s">
        <v>20</v>
      </c>
      <c r="B3" s="108"/>
      <c r="C3" s="108"/>
      <c r="D3" s="108"/>
      <c r="E3" s="108"/>
      <c r="F3" s="109"/>
    </row>
    <row r="4" spans="1:6" ht="15">
      <c r="A4" s="107" t="s">
        <v>21</v>
      </c>
      <c r="B4" s="108"/>
      <c r="C4" s="108"/>
      <c r="D4" s="108"/>
      <c r="E4" s="108"/>
      <c r="F4" s="109"/>
    </row>
    <row r="5" spans="1:6" ht="15">
      <c r="A5" s="107" t="s">
        <v>82</v>
      </c>
      <c r="B5" s="108"/>
      <c r="C5" s="108"/>
      <c r="D5" s="108"/>
      <c r="E5" s="108"/>
      <c r="F5" s="109"/>
    </row>
    <row r="6" spans="1:6" ht="12.75" customHeight="1">
      <c r="A6" s="107" t="s">
        <v>23</v>
      </c>
      <c r="B6" s="108"/>
      <c r="C6" s="108"/>
      <c r="D6" s="108"/>
      <c r="E6" s="108"/>
      <c r="F6" s="109"/>
    </row>
    <row r="7" spans="1:6" ht="12.75" customHeight="1">
      <c r="A7" s="41"/>
      <c r="B7" s="42"/>
      <c r="C7" s="42"/>
      <c r="D7" s="42"/>
      <c r="E7" s="42"/>
      <c r="F7" s="67"/>
    </row>
    <row r="8" spans="1:10" ht="27.75" customHeight="1">
      <c r="A8" s="45" t="s">
        <v>83</v>
      </c>
      <c r="B8" s="45"/>
      <c r="C8" s="45"/>
      <c r="D8" s="45"/>
      <c r="E8" s="45"/>
      <c r="F8" s="45"/>
      <c r="G8" s="45"/>
      <c r="H8" s="45"/>
      <c r="I8" s="45"/>
      <c r="J8" s="46"/>
    </row>
    <row r="9" spans="1:7" ht="8.25" customHeight="1">
      <c r="A9" s="41"/>
      <c r="B9" s="42"/>
      <c r="C9" s="42"/>
      <c r="D9" s="42"/>
      <c r="E9" s="42"/>
      <c r="F9" s="67"/>
      <c r="G9" s="3"/>
    </row>
    <row r="10" spans="1:8" ht="36.75" customHeight="1" thickBot="1">
      <c r="A10" s="44"/>
      <c r="B10" s="113" t="s">
        <v>85</v>
      </c>
      <c r="C10" s="100" t="s">
        <v>86</v>
      </c>
      <c r="D10" s="115" t="s">
        <v>87</v>
      </c>
      <c r="E10" s="116"/>
      <c r="F10" s="80" t="s">
        <v>10</v>
      </c>
      <c r="G10" s="80" t="s">
        <v>10</v>
      </c>
      <c r="H10" s="2"/>
    </row>
    <row r="11" spans="1:8" ht="69" customHeight="1" thickBot="1">
      <c r="A11" s="43" t="s">
        <v>1</v>
      </c>
      <c r="B11" s="114"/>
      <c r="C11" s="71" t="s">
        <v>81</v>
      </c>
      <c r="D11" s="71" t="s">
        <v>81</v>
      </c>
      <c r="E11" s="72" t="s">
        <v>80</v>
      </c>
      <c r="F11" s="81" t="s">
        <v>87</v>
      </c>
      <c r="G11" s="82" t="s">
        <v>94</v>
      </c>
      <c r="H11" s="2"/>
    </row>
    <row r="12" spans="1:8" ht="15" customHeight="1" thickBot="1">
      <c r="A12" s="35">
        <v>1</v>
      </c>
      <c r="B12" s="37">
        <v>2</v>
      </c>
      <c r="C12" s="35">
        <v>3</v>
      </c>
      <c r="D12" s="35">
        <v>4</v>
      </c>
      <c r="E12" s="57">
        <v>3</v>
      </c>
      <c r="F12" s="79">
        <v>5</v>
      </c>
      <c r="G12" s="83">
        <v>6</v>
      </c>
      <c r="H12" s="2"/>
    </row>
    <row r="13" spans="1:8" ht="32.25" customHeight="1" thickBot="1">
      <c r="A13" s="35"/>
      <c r="B13" s="47" t="s">
        <v>84</v>
      </c>
      <c r="C13" s="73">
        <f>SUM(C14,C32)</f>
        <v>559595.3</v>
      </c>
      <c r="D13" s="73">
        <f>SUM(D14,D32)</f>
        <v>543713.0000000001</v>
      </c>
      <c r="E13" s="73">
        <f>SUM(E14,E32)</f>
        <v>708141.7000000001</v>
      </c>
      <c r="F13" s="74">
        <f>D13/E13*100</f>
        <v>76.78025457334317</v>
      </c>
      <c r="G13" s="84">
        <f>D13/C13*100</f>
        <v>97.16182391095852</v>
      </c>
      <c r="H13" s="2"/>
    </row>
    <row r="14" spans="1:8" ht="39.75" customHeight="1" thickBot="1">
      <c r="A14" s="20"/>
      <c r="B14" s="36" t="s">
        <v>24</v>
      </c>
      <c r="C14" s="58">
        <f>C15+C21+C25</f>
        <v>516922.60000000003</v>
      </c>
      <c r="D14" s="34">
        <f>D15+D21+D25</f>
        <v>607629.7000000001</v>
      </c>
      <c r="E14" s="51">
        <f>E15+E21+E25</f>
        <v>634563.8</v>
      </c>
      <c r="F14" s="74">
        <f aca="true" t="shared" si="0" ref="F14:F32">D14/E14*100</f>
        <v>95.7554937738333</v>
      </c>
      <c r="G14" s="84">
        <f aca="true" t="shared" si="1" ref="G14:G76">D14/C14*100</f>
        <v>117.54752065396252</v>
      </c>
      <c r="H14" s="2"/>
    </row>
    <row r="15" spans="1:8" ht="34.5" customHeight="1" thickBot="1">
      <c r="A15" s="48"/>
      <c r="B15" s="54" t="s">
        <v>73</v>
      </c>
      <c r="C15" s="58">
        <f>SUM(C16,C17,C18,C19,C20,C24,C26,C27,C28,C29)</f>
        <v>167946.1</v>
      </c>
      <c r="D15" s="58">
        <f>SUM(D16,D17,D18,D19,D20,D24,D26,D27,D28,D29)</f>
        <v>156406.2</v>
      </c>
      <c r="E15" s="58">
        <f>SUM(E16,E17,E18,E19,E20,E24,E26,E27,E28,E29)</f>
        <v>182798.3</v>
      </c>
      <c r="F15" s="74">
        <f t="shared" si="0"/>
        <v>85.56217426529679</v>
      </c>
      <c r="G15" s="84">
        <f t="shared" si="1"/>
        <v>93.12880739713516</v>
      </c>
      <c r="H15" s="2"/>
    </row>
    <row r="16" spans="1:8" ht="50.25" customHeight="1" thickBot="1">
      <c r="A16" s="49">
        <v>1</v>
      </c>
      <c r="B16" s="55" t="s">
        <v>13</v>
      </c>
      <c r="C16" s="59">
        <v>5065.2</v>
      </c>
      <c r="D16" s="33">
        <v>4803.1</v>
      </c>
      <c r="E16" s="52">
        <v>4760.1</v>
      </c>
      <c r="F16" s="74">
        <f t="shared" si="0"/>
        <v>100.903342366757</v>
      </c>
      <c r="G16" s="84">
        <f t="shared" si="1"/>
        <v>94.82547579562505</v>
      </c>
      <c r="H16" s="2"/>
    </row>
    <row r="17" spans="1:8" ht="36" customHeight="1" thickBot="1">
      <c r="A17" s="50">
        <v>2</v>
      </c>
      <c r="B17" s="56" t="s">
        <v>2</v>
      </c>
      <c r="C17" s="60">
        <v>52489.8</v>
      </c>
      <c r="D17" s="24">
        <v>40252</v>
      </c>
      <c r="E17" s="53">
        <v>50798.9</v>
      </c>
      <c r="F17" s="74">
        <f t="shared" si="0"/>
        <v>79.2379362545252</v>
      </c>
      <c r="G17" s="84">
        <f t="shared" si="1"/>
        <v>76.68537506334565</v>
      </c>
      <c r="H17" s="2"/>
    </row>
    <row r="18" spans="1:8" ht="21" customHeight="1" thickBot="1">
      <c r="A18" s="50">
        <v>3</v>
      </c>
      <c r="B18" s="56" t="s">
        <v>12</v>
      </c>
      <c r="C18" s="60">
        <v>53556.3</v>
      </c>
      <c r="D18" s="24">
        <v>59452.2</v>
      </c>
      <c r="E18" s="53">
        <v>69875.8</v>
      </c>
      <c r="F18" s="74">
        <f t="shared" si="0"/>
        <v>85.08267526096301</v>
      </c>
      <c r="G18" s="84">
        <f t="shared" si="1"/>
        <v>111.00878888198027</v>
      </c>
      <c r="H18" s="2"/>
    </row>
    <row r="19" spans="1:8" ht="22.5" customHeight="1" thickBot="1">
      <c r="A19" s="50">
        <v>4</v>
      </c>
      <c r="B19" s="56" t="s">
        <v>14</v>
      </c>
      <c r="C19" s="60">
        <v>2086.9</v>
      </c>
      <c r="D19" s="24">
        <v>2355.8</v>
      </c>
      <c r="E19" s="53">
        <v>3172</v>
      </c>
      <c r="F19" s="74">
        <f t="shared" si="0"/>
        <v>74.26860025220682</v>
      </c>
      <c r="G19" s="84">
        <f t="shared" si="1"/>
        <v>112.88514063922565</v>
      </c>
      <c r="H19" s="2"/>
    </row>
    <row r="20" spans="1:8" ht="36.75" customHeight="1" thickBot="1">
      <c r="A20" s="50">
        <v>5</v>
      </c>
      <c r="B20" s="56" t="s">
        <v>11</v>
      </c>
      <c r="C20" s="60">
        <v>3824</v>
      </c>
      <c r="D20" s="24">
        <v>2947.7</v>
      </c>
      <c r="E20" s="53">
        <v>3300</v>
      </c>
      <c r="F20" s="74">
        <f t="shared" si="0"/>
        <v>89.32424242424241</v>
      </c>
      <c r="G20" s="84">
        <f t="shared" si="1"/>
        <v>77.08420502092049</v>
      </c>
      <c r="H20" s="2"/>
    </row>
    <row r="21" spans="1:8" ht="42.75" customHeight="1" thickBot="1">
      <c r="A21" s="50">
        <v>6</v>
      </c>
      <c r="B21" s="56" t="s">
        <v>90</v>
      </c>
      <c r="C21" s="60">
        <f>SUM(C22,C23)</f>
        <v>343579.8</v>
      </c>
      <c r="D21" s="24">
        <f>SUM(D22,D23)</f>
        <v>445749.2</v>
      </c>
      <c r="E21" s="53">
        <f>SUM(E22,E23)</f>
        <v>446291.2</v>
      </c>
      <c r="F21" s="74">
        <f t="shared" si="0"/>
        <v>99.87855462980224</v>
      </c>
      <c r="G21" s="84">
        <f t="shared" si="1"/>
        <v>129.73673073911795</v>
      </c>
      <c r="H21" s="2"/>
    </row>
    <row r="22" spans="1:8" ht="34.5" customHeight="1" thickBot="1">
      <c r="A22" s="50"/>
      <c r="B22" s="61" t="s">
        <v>88</v>
      </c>
      <c r="C22" s="60">
        <v>318855</v>
      </c>
      <c r="D22" s="24">
        <v>374269</v>
      </c>
      <c r="E22" s="53">
        <v>374269.4</v>
      </c>
      <c r="F22" s="74">
        <f t="shared" si="0"/>
        <v>99.99989312511255</v>
      </c>
      <c r="G22" s="84">
        <f t="shared" si="1"/>
        <v>117.37905944708409</v>
      </c>
      <c r="H22" s="2"/>
    </row>
    <row r="23" spans="1:8" ht="64.5" customHeight="1" thickBot="1">
      <c r="A23" s="50"/>
      <c r="B23" s="61" t="s">
        <v>89</v>
      </c>
      <c r="C23" s="60">
        <v>24724.8</v>
      </c>
      <c r="D23" s="24">
        <v>71480.2</v>
      </c>
      <c r="E23" s="53">
        <v>72021.8</v>
      </c>
      <c r="F23" s="74">
        <f t="shared" si="0"/>
        <v>99.24800546501199</v>
      </c>
      <c r="G23" s="84">
        <f t="shared" si="1"/>
        <v>289.1032485601501</v>
      </c>
      <c r="H23" s="2"/>
    </row>
    <row r="24" spans="1:8" ht="36" customHeight="1" thickBot="1">
      <c r="A24" s="50">
        <v>7</v>
      </c>
      <c r="B24" s="56" t="s">
        <v>15</v>
      </c>
      <c r="C24" s="60">
        <v>21963.4</v>
      </c>
      <c r="D24" s="24">
        <v>22482.5</v>
      </c>
      <c r="E24" s="53">
        <v>34917.1</v>
      </c>
      <c r="F24" s="74">
        <f t="shared" si="0"/>
        <v>64.3882223896028</v>
      </c>
      <c r="G24" s="84">
        <f t="shared" si="1"/>
        <v>102.36347742152854</v>
      </c>
      <c r="H24" s="2"/>
    </row>
    <row r="25" spans="1:8" ht="78.75" customHeight="1" thickBot="1">
      <c r="A25" s="50">
        <v>8</v>
      </c>
      <c r="B25" s="56" t="s">
        <v>3</v>
      </c>
      <c r="C25" s="60">
        <v>5396.7</v>
      </c>
      <c r="D25" s="24">
        <v>5474.3</v>
      </c>
      <c r="E25" s="53">
        <v>5474.3</v>
      </c>
      <c r="F25" s="74">
        <f t="shared" si="0"/>
        <v>100</v>
      </c>
      <c r="G25" s="84">
        <f t="shared" si="1"/>
        <v>101.43791576333685</v>
      </c>
      <c r="H25" s="2"/>
    </row>
    <row r="26" spans="1:8" ht="77.25" customHeight="1" thickBot="1">
      <c r="A26" s="50">
        <v>9</v>
      </c>
      <c r="B26" s="62" t="s">
        <v>72</v>
      </c>
      <c r="C26" s="60">
        <v>0</v>
      </c>
      <c r="D26" s="24">
        <v>72</v>
      </c>
      <c r="E26" s="53">
        <v>0</v>
      </c>
      <c r="F26" s="74"/>
      <c r="G26" s="84"/>
      <c r="H26" s="2"/>
    </row>
    <row r="27" spans="1:8" ht="20.25" customHeight="1" thickBot="1">
      <c r="A27" s="50">
        <v>10</v>
      </c>
      <c r="B27" s="56" t="s">
        <v>16</v>
      </c>
      <c r="C27" s="60">
        <v>26364.8</v>
      </c>
      <c r="D27" s="24">
        <v>16723.7</v>
      </c>
      <c r="E27" s="53">
        <v>15974.4</v>
      </c>
      <c r="F27" s="74">
        <f t="shared" si="0"/>
        <v>104.69063000801282</v>
      </c>
      <c r="G27" s="84">
        <f t="shared" si="1"/>
        <v>63.43192438402719</v>
      </c>
      <c r="H27" s="2"/>
    </row>
    <row r="28" spans="1:8" ht="63.75" customHeight="1" thickBot="1">
      <c r="A28" s="50">
        <v>11</v>
      </c>
      <c r="B28" s="62" t="s">
        <v>71</v>
      </c>
      <c r="C28" s="60">
        <v>1101</v>
      </c>
      <c r="D28" s="24">
        <v>100</v>
      </c>
      <c r="E28" s="53"/>
      <c r="F28" s="74"/>
      <c r="G28" s="84">
        <f t="shared" si="1"/>
        <v>9.08265213442325</v>
      </c>
      <c r="H28" s="2"/>
    </row>
    <row r="29" spans="1:8" ht="49.5" customHeight="1" thickBot="1">
      <c r="A29" s="50">
        <v>12</v>
      </c>
      <c r="B29" s="56" t="s">
        <v>17</v>
      </c>
      <c r="C29" s="60">
        <v>1494.7</v>
      </c>
      <c r="D29" s="24">
        <v>7217.2</v>
      </c>
      <c r="E29" s="53"/>
      <c r="F29" s="74"/>
      <c r="G29" s="84">
        <f t="shared" si="1"/>
        <v>482.8527463705091</v>
      </c>
      <c r="H29" s="2"/>
    </row>
    <row r="30" spans="1:8" ht="52.5" customHeight="1" thickBot="1">
      <c r="A30" s="50">
        <v>13</v>
      </c>
      <c r="B30" s="56" t="s">
        <v>18</v>
      </c>
      <c r="C30" s="60">
        <v>44674</v>
      </c>
      <c r="D30" s="24">
        <v>60000</v>
      </c>
      <c r="E30" s="53">
        <v>60000</v>
      </c>
      <c r="F30" s="74">
        <f t="shared" si="0"/>
        <v>100</v>
      </c>
      <c r="G30" s="84">
        <f t="shared" si="1"/>
        <v>134.30630791959527</v>
      </c>
      <c r="H30" s="2"/>
    </row>
    <row r="31" spans="1:8" ht="36.75" customHeight="1" thickBot="1">
      <c r="A31" s="48"/>
      <c r="B31" s="70" t="s">
        <v>93</v>
      </c>
      <c r="C31" s="34">
        <v>-21460.9</v>
      </c>
      <c r="D31" s="34">
        <v>-18402</v>
      </c>
      <c r="E31" s="34">
        <v>-12852.9</v>
      </c>
      <c r="F31" s="74">
        <f t="shared" si="0"/>
        <v>143.1739140583059</v>
      </c>
      <c r="G31" s="84">
        <f t="shared" si="1"/>
        <v>85.74663690711945</v>
      </c>
      <c r="H31" s="2"/>
    </row>
    <row r="32" spans="1:8" ht="20.25" customHeight="1" thickBot="1">
      <c r="A32" s="86"/>
      <c r="B32" s="87" t="s">
        <v>91</v>
      </c>
      <c r="C32" s="88">
        <v>42672.7</v>
      </c>
      <c r="D32" s="89">
        <v>-63916.7</v>
      </c>
      <c r="E32" s="88">
        <v>73577.9</v>
      </c>
      <c r="F32" s="74">
        <f t="shared" si="0"/>
        <v>-86.86942682517441</v>
      </c>
      <c r="G32" s="90">
        <f t="shared" si="1"/>
        <v>-149.78358528989259</v>
      </c>
      <c r="H32" s="2"/>
    </row>
    <row r="33" spans="1:8" ht="20.25" customHeight="1" thickBot="1">
      <c r="A33" s="48"/>
      <c r="B33" s="91" t="s">
        <v>19</v>
      </c>
      <c r="C33" s="92"/>
      <c r="D33" s="93"/>
      <c r="E33" s="94"/>
      <c r="F33" s="95"/>
      <c r="G33" s="96"/>
      <c r="H33" s="2"/>
    </row>
    <row r="34" spans="1:8" ht="81" customHeight="1" thickBot="1">
      <c r="A34" s="110" t="s">
        <v>97</v>
      </c>
      <c r="B34" s="111"/>
      <c r="C34" s="111"/>
      <c r="D34" s="111"/>
      <c r="E34" s="111"/>
      <c r="F34" s="112"/>
      <c r="G34" s="97"/>
      <c r="H34" s="2"/>
    </row>
    <row r="35" spans="1:8" ht="88.5" customHeight="1" thickBot="1">
      <c r="A35" s="20"/>
      <c r="B35" s="38" t="s">
        <v>4</v>
      </c>
      <c r="C35" s="64" t="s">
        <v>80</v>
      </c>
      <c r="D35" s="65" t="s">
        <v>81</v>
      </c>
      <c r="E35" s="64" t="s">
        <v>80</v>
      </c>
      <c r="F35" s="99" t="s">
        <v>95</v>
      </c>
      <c r="G35" s="117" t="s">
        <v>96</v>
      </c>
      <c r="H35" s="2"/>
    </row>
    <row r="36" spans="1:8" ht="15" customHeight="1" thickBot="1">
      <c r="A36" s="25">
        <v>1</v>
      </c>
      <c r="B36" s="40">
        <v>2</v>
      </c>
      <c r="C36" s="25">
        <v>3</v>
      </c>
      <c r="D36" s="25">
        <v>4</v>
      </c>
      <c r="E36" s="25">
        <v>3</v>
      </c>
      <c r="F36" s="75">
        <v>5</v>
      </c>
      <c r="G36" s="98">
        <v>6</v>
      </c>
      <c r="H36" s="2"/>
    </row>
    <row r="37" spans="1:8" ht="19.5" customHeight="1" thickBot="1">
      <c r="A37" s="21"/>
      <c r="B37" s="16" t="s">
        <v>79</v>
      </c>
      <c r="C37" s="118">
        <f>SUM(C38:C45)</f>
        <v>559595.2999999999</v>
      </c>
      <c r="D37" s="118">
        <f>SUM(D38:D45)</f>
        <v>543713</v>
      </c>
      <c r="E37" s="119">
        <f>SUM(E38:E45)</f>
        <v>708141.7000000001</v>
      </c>
      <c r="F37" s="120">
        <f aca="true" t="shared" si="2" ref="F37:F96">D37/E37*100</f>
        <v>76.78025457334316</v>
      </c>
      <c r="G37" s="84">
        <f t="shared" si="1"/>
        <v>97.16182391095852</v>
      </c>
      <c r="H37" s="2"/>
    </row>
    <row r="38" spans="1:8" ht="19.5" customHeight="1" thickBot="1">
      <c r="A38" s="15">
        <v>1</v>
      </c>
      <c r="B38" s="17" t="s">
        <v>25</v>
      </c>
      <c r="C38" s="33">
        <v>319159.4</v>
      </c>
      <c r="D38" s="121">
        <v>183991.8</v>
      </c>
      <c r="E38" s="33">
        <v>262646.5</v>
      </c>
      <c r="F38" s="120">
        <f t="shared" si="2"/>
        <v>70.05301802993758</v>
      </c>
      <c r="G38" s="84">
        <f t="shared" si="1"/>
        <v>57.648873885588195</v>
      </c>
      <c r="H38" s="2"/>
    </row>
    <row r="39" spans="1:8" ht="19.5" customHeight="1" thickBot="1">
      <c r="A39" s="15">
        <v>2</v>
      </c>
      <c r="B39" s="17" t="s">
        <v>26</v>
      </c>
      <c r="C39" s="122">
        <v>-2703.3</v>
      </c>
      <c r="D39" s="123">
        <v>117681</v>
      </c>
      <c r="E39" s="122">
        <v>135381.8</v>
      </c>
      <c r="F39" s="120">
        <f t="shared" si="2"/>
        <v>86.92527355966608</v>
      </c>
      <c r="G39" s="84">
        <f t="shared" si="1"/>
        <v>-4353.234935079347</v>
      </c>
      <c r="H39" s="2"/>
    </row>
    <row r="40" spans="1:8" ht="19.5" customHeight="1" thickBot="1">
      <c r="A40" s="15">
        <v>3</v>
      </c>
      <c r="B40" s="17" t="s">
        <v>27</v>
      </c>
      <c r="C40" s="24">
        <v>35188.1</v>
      </c>
      <c r="D40" s="121">
        <v>37450.4</v>
      </c>
      <c r="E40" s="24">
        <v>37875.4</v>
      </c>
      <c r="F40" s="120">
        <f t="shared" si="2"/>
        <v>98.87789963934375</v>
      </c>
      <c r="G40" s="84">
        <f t="shared" si="1"/>
        <v>106.42916213151605</v>
      </c>
      <c r="H40" s="2"/>
    </row>
    <row r="41" spans="1:8" ht="19.5" customHeight="1" thickBot="1">
      <c r="A41" s="15">
        <v>4</v>
      </c>
      <c r="B41" s="17" t="s">
        <v>28</v>
      </c>
      <c r="C41" s="24">
        <v>25462.1</v>
      </c>
      <c r="D41" s="121">
        <v>25868.6</v>
      </c>
      <c r="E41" s="24">
        <v>31924.6</v>
      </c>
      <c r="F41" s="120">
        <f t="shared" si="2"/>
        <v>81.03030265062053</v>
      </c>
      <c r="G41" s="84">
        <f t="shared" si="1"/>
        <v>101.59649047014976</v>
      </c>
      <c r="H41" s="2"/>
    </row>
    <row r="42" spans="1:8" ht="19.5" customHeight="1" thickBot="1">
      <c r="A42" s="15">
        <v>5</v>
      </c>
      <c r="B42" s="17" t="s">
        <v>29</v>
      </c>
      <c r="C42" s="124">
        <v>18679</v>
      </c>
      <c r="D42" s="121">
        <v>17022</v>
      </c>
      <c r="E42" s="124">
        <v>23090.5</v>
      </c>
      <c r="F42" s="120">
        <f t="shared" si="2"/>
        <v>73.71862887334618</v>
      </c>
      <c r="G42" s="84">
        <f t="shared" si="1"/>
        <v>91.12907543230365</v>
      </c>
      <c r="H42" s="2"/>
    </row>
    <row r="43" spans="1:8" ht="19.5" customHeight="1" thickBot="1">
      <c r="A43" s="15">
        <v>6</v>
      </c>
      <c r="B43" s="17" t="s">
        <v>30</v>
      </c>
      <c r="C43" s="24">
        <v>150660.3</v>
      </c>
      <c r="D43" s="121">
        <v>147565.3</v>
      </c>
      <c r="E43" s="24">
        <v>201314</v>
      </c>
      <c r="F43" s="120">
        <f t="shared" si="2"/>
        <v>73.30106202251208</v>
      </c>
      <c r="G43" s="84">
        <f t="shared" si="1"/>
        <v>97.94570965277515</v>
      </c>
      <c r="H43" s="2"/>
    </row>
    <row r="44" spans="1:8" ht="19.5" customHeight="1" thickBot="1">
      <c r="A44" s="15">
        <v>7</v>
      </c>
      <c r="B44" s="17" t="s">
        <v>31</v>
      </c>
      <c r="C44" s="24">
        <v>3100</v>
      </c>
      <c r="D44" s="121">
        <v>2010</v>
      </c>
      <c r="E44" s="24">
        <v>3400</v>
      </c>
      <c r="F44" s="120">
        <f t="shared" si="2"/>
        <v>59.11764705882353</v>
      </c>
      <c r="G44" s="84">
        <f t="shared" si="1"/>
        <v>64.83870967741936</v>
      </c>
      <c r="H44" s="2"/>
    </row>
    <row r="45" spans="1:8" ht="39.75" customHeight="1" thickBot="1">
      <c r="A45" s="15">
        <v>8</v>
      </c>
      <c r="B45" s="17" t="s">
        <v>32</v>
      </c>
      <c r="C45" s="24">
        <v>10049.7</v>
      </c>
      <c r="D45" s="121">
        <v>12123.9</v>
      </c>
      <c r="E45" s="24">
        <v>12508.9</v>
      </c>
      <c r="F45" s="120">
        <f t="shared" si="2"/>
        <v>96.9221913997234</v>
      </c>
      <c r="G45" s="84">
        <f t="shared" si="1"/>
        <v>120.63942207230065</v>
      </c>
      <c r="H45" s="2"/>
    </row>
    <row r="46" spans="1:8" ht="15" customHeight="1" thickBot="1">
      <c r="A46" s="15"/>
      <c r="B46" s="17" t="s">
        <v>6</v>
      </c>
      <c r="C46" s="125"/>
      <c r="D46" s="126"/>
      <c r="E46" s="125"/>
      <c r="F46" s="120"/>
      <c r="G46" s="84"/>
      <c r="H46" s="2"/>
    </row>
    <row r="47" spans="1:8" ht="15" customHeight="1" thickBot="1">
      <c r="A47" s="15">
        <v>9</v>
      </c>
      <c r="B47" s="17" t="s">
        <v>7</v>
      </c>
      <c r="C47" s="24">
        <v>10049.7</v>
      </c>
      <c r="D47" s="121">
        <v>12123.9</v>
      </c>
      <c r="E47" s="127">
        <v>12508.9</v>
      </c>
      <c r="F47" s="120">
        <f t="shared" si="2"/>
        <v>96.9221913997234</v>
      </c>
      <c r="G47" s="85">
        <f t="shared" si="1"/>
        <v>120.63942207230065</v>
      </c>
      <c r="H47" s="2"/>
    </row>
    <row r="48" spans="1:8" ht="57.75" customHeight="1" thickBot="1">
      <c r="A48" s="15"/>
      <c r="B48" s="18" t="s">
        <v>8</v>
      </c>
      <c r="C48" s="66" t="s">
        <v>0</v>
      </c>
      <c r="D48" s="66" t="s">
        <v>0</v>
      </c>
      <c r="E48" s="64" t="s">
        <v>80</v>
      </c>
      <c r="F48" s="99" t="s">
        <v>95</v>
      </c>
      <c r="G48" s="117" t="s">
        <v>96</v>
      </c>
      <c r="H48" s="2"/>
    </row>
    <row r="49" spans="1:8" ht="19.5" customHeight="1" thickBot="1">
      <c r="A49" s="15"/>
      <c r="B49" s="17" t="s">
        <v>34</v>
      </c>
      <c r="C49" s="32">
        <f>SUM(C51,C81,C90)</f>
        <v>559595.2999999999</v>
      </c>
      <c r="D49" s="30">
        <v>543713</v>
      </c>
      <c r="E49" s="32">
        <f>SUM(E51,E81,E90)</f>
        <v>708141.7000000001</v>
      </c>
      <c r="F49" s="74">
        <f t="shared" si="2"/>
        <v>76.78025457334316</v>
      </c>
      <c r="G49" s="84">
        <f t="shared" si="1"/>
        <v>97.16182391095852</v>
      </c>
      <c r="H49" s="2"/>
    </row>
    <row r="50" spans="1:8" ht="20.25" customHeight="1" thickBot="1">
      <c r="A50" s="15"/>
      <c r="B50" s="17" t="s">
        <v>9</v>
      </c>
      <c r="C50" s="21"/>
      <c r="D50" s="9"/>
      <c r="E50" s="21"/>
      <c r="F50" s="74"/>
      <c r="G50" s="84"/>
      <c r="H50" s="2"/>
    </row>
    <row r="51" spans="1:8" ht="19.5" customHeight="1" thickBot="1">
      <c r="A51" s="15"/>
      <c r="B51" s="17" t="s">
        <v>33</v>
      </c>
      <c r="C51" s="29">
        <f>SUM(C53,C54,C55,C56,C57,C58,C59,C60,C61,C62,C63,C64,C65,C66,C67,C68,C69,C70,C71,C72,C73,C74,C75,C76,C77,C78,C79)</f>
        <v>415885.99999999994</v>
      </c>
      <c r="D51" s="29">
        <f>SUM(D53,D54,D55,D56,D57,D58,D59,D60,D61,D62,D63,D64,D65,D66,D67,D68,D69,D70,D71,D72,D73,D74,D75,D76,D77,D78,D79)</f>
        <v>417986.8</v>
      </c>
      <c r="E51" s="29">
        <f>SUM(E53,E54,E55,E56,E57,E58,E59,E60,E61,E62,E63,E64,E65,E66,E67,E68,E69,E70,E71,E72,E73,E74,E75,E76,E77,E78,E79)</f>
        <v>507848.7</v>
      </c>
      <c r="F51" s="74">
        <f t="shared" si="2"/>
        <v>82.30537953528285</v>
      </c>
      <c r="G51" s="84">
        <f t="shared" si="1"/>
        <v>100.50513842735751</v>
      </c>
      <c r="H51" s="2"/>
    </row>
    <row r="52" spans="1:8" ht="19.5" customHeight="1" thickBot="1">
      <c r="A52" s="15"/>
      <c r="B52" s="17" t="s">
        <v>9</v>
      </c>
      <c r="C52" s="15"/>
      <c r="D52" s="10"/>
      <c r="E52" s="15"/>
      <c r="F52" s="74"/>
      <c r="G52" s="84"/>
      <c r="H52" s="2"/>
    </row>
    <row r="53" spans="1:8" ht="39.75" customHeight="1" thickBot="1">
      <c r="A53" s="15">
        <v>1</v>
      </c>
      <c r="B53" s="17" t="s">
        <v>35</v>
      </c>
      <c r="C53" s="12">
        <v>100050</v>
      </c>
      <c r="D53" s="6">
        <v>102380.1</v>
      </c>
      <c r="E53" s="12">
        <v>105177.6</v>
      </c>
      <c r="F53" s="74">
        <f t="shared" si="2"/>
        <v>97.34021312522817</v>
      </c>
      <c r="G53" s="84">
        <f t="shared" si="1"/>
        <v>102.32893553223388</v>
      </c>
      <c r="H53" s="2"/>
    </row>
    <row r="54" spans="1:8" ht="39.75" customHeight="1" thickBot="1">
      <c r="A54" s="15">
        <v>2</v>
      </c>
      <c r="B54" s="17" t="s">
        <v>70</v>
      </c>
      <c r="C54" s="12">
        <v>7922</v>
      </c>
      <c r="D54" s="6">
        <v>1373.5</v>
      </c>
      <c r="E54" s="12">
        <v>2000</v>
      </c>
      <c r="F54" s="74">
        <f t="shared" si="2"/>
        <v>68.675</v>
      </c>
      <c r="G54" s="84">
        <f t="shared" si="1"/>
        <v>17.33779348649331</v>
      </c>
      <c r="H54" s="76"/>
    </row>
    <row r="55" spans="1:8" ht="19.5" customHeight="1" thickBot="1">
      <c r="A55" s="15">
        <v>3</v>
      </c>
      <c r="B55" s="17" t="s">
        <v>36</v>
      </c>
      <c r="C55" s="12">
        <v>12378.5</v>
      </c>
      <c r="D55" s="5">
        <v>12877</v>
      </c>
      <c r="E55" s="12">
        <v>20033.5</v>
      </c>
      <c r="F55" s="74">
        <f t="shared" si="2"/>
        <v>64.2773354630993</v>
      </c>
      <c r="G55" s="84">
        <f t="shared" si="1"/>
        <v>104.02714383810638</v>
      </c>
      <c r="H55" s="77"/>
    </row>
    <row r="56" spans="1:8" ht="19.5" customHeight="1" thickBot="1">
      <c r="A56" s="15">
        <v>4</v>
      </c>
      <c r="B56" s="17" t="s">
        <v>37</v>
      </c>
      <c r="C56" s="12">
        <v>1351.2</v>
      </c>
      <c r="D56" s="5">
        <v>122.7</v>
      </c>
      <c r="E56" s="12">
        <v>700</v>
      </c>
      <c r="F56" s="74">
        <f t="shared" si="2"/>
        <v>17.52857142857143</v>
      </c>
      <c r="G56" s="84">
        <f t="shared" si="1"/>
        <v>9.080817051509769</v>
      </c>
      <c r="H56" s="77"/>
    </row>
    <row r="57" spans="1:8" ht="19.5" customHeight="1" thickBot="1">
      <c r="A57" s="15">
        <v>5</v>
      </c>
      <c r="B57" s="17" t="s">
        <v>38</v>
      </c>
      <c r="C57" s="12">
        <v>1027.7</v>
      </c>
      <c r="D57" s="5">
        <v>751</v>
      </c>
      <c r="E57" s="12">
        <v>1178.2</v>
      </c>
      <c r="F57" s="74">
        <f t="shared" si="2"/>
        <v>63.741300288575786</v>
      </c>
      <c r="G57" s="84">
        <f t="shared" si="1"/>
        <v>73.07580033083583</v>
      </c>
      <c r="H57" s="77"/>
    </row>
    <row r="58" spans="1:8" ht="19.5" customHeight="1" thickBot="1">
      <c r="A58" s="15">
        <v>6</v>
      </c>
      <c r="B58" s="17" t="s">
        <v>74</v>
      </c>
      <c r="C58" s="12">
        <v>431</v>
      </c>
      <c r="D58" s="5">
        <v>431</v>
      </c>
      <c r="E58" s="12">
        <v>500</v>
      </c>
      <c r="F58" s="74">
        <f t="shared" si="2"/>
        <v>86.2</v>
      </c>
      <c r="G58" s="84">
        <f t="shared" si="1"/>
        <v>100</v>
      </c>
      <c r="H58" s="77"/>
    </row>
    <row r="59" spans="1:8" ht="19.5" customHeight="1" thickBot="1">
      <c r="A59" s="15">
        <v>7</v>
      </c>
      <c r="B59" s="17" t="s">
        <v>39</v>
      </c>
      <c r="C59" s="12">
        <v>0</v>
      </c>
      <c r="D59" s="5">
        <v>112</v>
      </c>
      <c r="E59" s="12">
        <v>112</v>
      </c>
      <c r="F59" s="74">
        <f t="shared" si="2"/>
        <v>100</v>
      </c>
      <c r="G59" s="84"/>
      <c r="H59" s="77"/>
    </row>
    <row r="60" spans="1:8" ht="19.5" customHeight="1" thickBot="1">
      <c r="A60" s="15">
        <v>8</v>
      </c>
      <c r="B60" s="17" t="s">
        <v>44</v>
      </c>
      <c r="C60" s="12">
        <v>1359</v>
      </c>
      <c r="D60" s="5">
        <v>111</v>
      </c>
      <c r="E60" s="12">
        <v>302</v>
      </c>
      <c r="F60" s="74">
        <f t="shared" si="2"/>
        <v>36.75496688741722</v>
      </c>
      <c r="G60" s="84">
        <f t="shared" si="1"/>
        <v>8.167770419426049</v>
      </c>
      <c r="H60" s="77"/>
    </row>
    <row r="61" spans="1:8" ht="19.5" customHeight="1" thickBot="1">
      <c r="A61" s="15">
        <v>9</v>
      </c>
      <c r="B61" s="17" t="s">
        <v>45</v>
      </c>
      <c r="C61" s="12">
        <v>564.8</v>
      </c>
      <c r="D61" s="5">
        <v>638</v>
      </c>
      <c r="E61" s="12">
        <v>640</v>
      </c>
      <c r="F61" s="74">
        <f t="shared" si="2"/>
        <v>99.6875</v>
      </c>
      <c r="G61" s="84">
        <f t="shared" si="1"/>
        <v>112.96033994334277</v>
      </c>
      <c r="H61" s="78"/>
    </row>
    <row r="62" spans="1:8" ht="19.5" customHeight="1" thickBot="1">
      <c r="A62" s="15">
        <v>10</v>
      </c>
      <c r="B62" s="17" t="s">
        <v>46</v>
      </c>
      <c r="C62" s="12">
        <v>420.8</v>
      </c>
      <c r="D62" s="5">
        <v>345.9</v>
      </c>
      <c r="E62" s="12">
        <v>500</v>
      </c>
      <c r="F62" s="74">
        <f t="shared" si="2"/>
        <v>69.17999999999999</v>
      </c>
      <c r="G62" s="84">
        <f t="shared" si="1"/>
        <v>82.20057034220531</v>
      </c>
      <c r="H62" s="2"/>
    </row>
    <row r="63" spans="1:8" ht="19.5" customHeight="1" thickBot="1">
      <c r="A63" s="15">
        <v>11</v>
      </c>
      <c r="B63" s="17" t="s">
        <v>47</v>
      </c>
      <c r="C63" s="12">
        <v>501.4</v>
      </c>
      <c r="D63" s="5">
        <v>97</v>
      </c>
      <c r="E63" s="12">
        <v>660</v>
      </c>
      <c r="F63" s="74">
        <f t="shared" si="2"/>
        <v>14.696969696969697</v>
      </c>
      <c r="G63" s="84">
        <f t="shared" si="1"/>
        <v>19.345831671320305</v>
      </c>
      <c r="H63" s="2"/>
    </row>
    <row r="64" spans="1:8" ht="19.5" customHeight="1" thickBot="1">
      <c r="A64" s="15">
        <v>12</v>
      </c>
      <c r="B64" s="17" t="s">
        <v>48</v>
      </c>
      <c r="C64" s="12">
        <v>6606</v>
      </c>
      <c r="D64" s="5">
        <v>12968.3</v>
      </c>
      <c r="E64" s="12">
        <v>17091.6</v>
      </c>
      <c r="F64" s="74">
        <f t="shared" si="2"/>
        <v>75.8752837651244</v>
      </c>
      <c r="G64" s="84">
        <f t="shared" si="1"/>
        <v>196.31092945806841</v>
      </c>
      <c r="H64" s="2"/>
    </row>
    <row r="65" spans="1:8" ht="19.5" customHeight="1" thickBot="1">
      <c r="A65" s="15">
        <v>13</v>
      </c>
      <c r="B65" s="17" t="s">
        <v>49</v>
      </c>
      <c r="C65" s="12">
        <v>3036.9</v>
      </c>
      <c r="D65" s="5">
        <v>2254.7</v>
      </c>
      <c r="E65" s="12">
        <v>2600</v>
      </c>
      <c r="F65" s="74">
        <f t="shared" si="2"/>
        <v>86.71923076923076</v>
      </c>
      <c r="G65" s="84">
        <f t="shared" si="1"/>
        <v>74.24347196153973</v>
      </c>
      <c r="H65" s="2"/>
    </row>
    <row r="66" spans="1:8" ht="39.75" customHeight="1" thickBot="1">
      <c r="A66" s="15">
        <v>14</v>
      </c>
      <c r="B66" s="17" t="s">
        <v>50</v>
      </c>
      <c r="C66" s="12">
        <v>6845.5</v>
      </c>
      <c r="D66" s="5">
        <v>2957</v>
      </c>
      <c r="E66" s="12">
        <v>3000</v>
      </c>
      <c r="F66" s="74">
        <f t="shared" si="2"/>
        <v>98.56666666666666</v>
      </c>
      <c r="G66" s="84">
        <f t="shared" si="1"/>
        <v>43.196260316996565</v>
      </c>
      <c r="H66" s="2"/>
    </row>
    <row r="67" spans="1:8" ht="19.5" customHeight="1" thickBot="1">
      <c r="A67" s="15">
        <v>15</v>
      </c>
      <c r="B67" s="17" t="s">
        <v>51</v>
      </c>
      <c r="C67" s="12">
        <v>1305.3</v>
      </c>
      <c r="D67" s="5">
        <v>1382.9</v>
      </c>
      <c r="E67" s="12">
        <v>2242</v>
      </c>
      <c r="F67" s="74">
        <f t="shared" si="2"/>
        <v>61.68153434433542</v>
      </c>
      <c r="G67" s="84">
        <f t="shared" si="1"/>
        <v>105.94499348808704</v>
      </c>
      <c r="H67" s="2"/>
    </row>
    <row r="68" spans="1:8" ht="19.5" customHeight="1" thickBot="1">
      <c r="A68" s="15">
        <v>16</v>
      </c>
      <c r="B68" s="17" t="s">
        <v>52</v>
      </c>
      <c r="C68" s="12">
        <v>703.8</v>
      </c>
      <c r="D68" s="5">
        <v>611.7</v>
      </c>
      <c r="E68" s="12">
        <v>850</v>
      </c>
      <c r="F68" s="74">
        <f t="shared" si="2"/>
        <v>71.96470588235294</v>
      </c>
      <c r="G68" s="84">
        <f t="shared" si="1"/>
        <v>86.91389599317989</v>
      </c>
      <c r="H68" s="2"/>
    </row>
    <row r="69" spans="1:8" ht="19.5" customHeight="1" thickBot="1">
      <c r="A69" s="15">
        <v>17</v>
      </c>
      <c r="B69" s="17" t="s">
        <v>53</v>
      </c>
      <c r="C69" s="12">
        <v>8236.8</v>
      </c>
      <c r="D69" s="5">
        <v>4231.8</v>
      </c>
      <c r="E69" s="12">
        <v>4263.1</v>
      </c>
      <c r="F69" s="74">
        <f t="shared" si="2"/>
        <v>99.26579249841664</v>
      </c>
      <c r="G69" s="84">
        <f t="shared" si="1"/>
        <v>51.37674825174826</v>
      </c>
      <c r="H69" s="2"/>
    </row>
    <row r="70" spans="1:8" ht="19.5" customHeight="1" thickBot="1">
      <c r="A70" s="15">
        <v>18</v>
      </c>
      <c r="B70" s="17" t="s">
        <v>54</v>
      </c>
      <c r="C70" s="12">
        <v>405.9</v>
      </c>
      <c r="D70" s="5">
        <v>1161.1</v>
      </c>
      <c r="E70" s="12">
        <v>1600</v>
      </c>
      <c r="F70" s="74">
        <f t="shared" si="2"/>
        <v>72.56875</v>
      </c>
      <c r="G70" s="84">
        <f t="shared" si="1"/>
        <v>286.0556787386056</v>
      </c>
      <c r="H70" s="2"/>
    </row>
    <row r="71" spans="1:8" ht="19.5" customHeight="1" thickBot="1">
      <c r="A71" s="15">
        <v>19</v>
      </c>
      <c r="B71" s="17" t="s">
        <v>55</v>
      </c>
      <c r="C71" s="12">
        <v>12616</v>
      </c>
      <c r="D71" s="5">
        <v>11790.6</v>
      </c>
      <c r="E71" s="12">
        <v>12254.5</v>
      </c>
      <c r="F71" s="74">
        <f t="shared" si="2"/>
        <v>96.21445183402015</v>
      </c>
      <c r="G71" s="84">
        <f t="shared" si="1"/>
        <v>93.45751426759671</v>
      </c>
      <c r="H71" s="2"/>
    </row>
    <row r="72" spans="1:8" ht="39.75" customHeight="1" thickBot="1">
      <c r="A72" s="15">
        <v>20</v>
      </c>
      <c r="B72" s="17" t="s">
        <v>56</v>
      </c>
      <c r="C72" s="12">
        <v>211911</v>
      </c>
      <c r="D72" s="5">
        <v>238225.3</v>
      </c>
      <c r="E72" s="12">
        <v>299744.7</v>
      </c>
      <c r="F72" s="74">
        <f t="shared" si="2"/>
        <v>79.47606746674752</v>
      </c>
      <c r="G72" s="84">
        <f t="shared" si="1"/>
        <v>112.41761871729167</v>
      </c>
      <c r="H72" s="2"/>
    </row>
    <row r="73" spans="1:8" ht="19.5" customHeight="1" thickBot="1">
      <c r="A73" s="15">
        <v>21</v>
      </c>
      <c r="B73" s="17" t="s">
        <v>57</v>
      </c>
      <c r="C73" s="12">
        <v>21318.1</v>
      </c>
      <c r="D73" s="5">
        <v>5154.3</v>
      </c>
      <c r="E73" s="12">
        <v>11650.6</v>
      </c>
      <c r="F73" s="74">
        <f t="shared" si="2"/>
        <v>44.24063996704032</v>
      </c>
      <c r="G73" s="84">
        <f t="shared" si="1"/>
        <v>24.178045885890395</v>
      </c>
      <c r="H73" s="2"/>
    </row>
    <row r="74" spans="1:8" ht="19.5" customHeight="1" thickBot="1">
      <c r="A74" s="15">
        <v>22</v>
      </c>
      <c r="B74" s="17" t="s">
        <v>58</v>
      </c>
      <c r="C74" s="12">
        <v>815</v>
      </c>
      <c r="D74" s="5">
        <v>1610</v>
      </c>
      <c r="E74" s="12">
        <v>3000</v>
      </c>
      <c r="F74" s="74">
        <f t="shared" si="2"/>
        <v>53.666666666666664</v>
      </c>
      <c r="G74" s="84">
        <f t="shared" si="1"/>
        <v>197.54601226993864</v>
      </c>
      <c r="H74" s="2"/>
    </row>
    <row r="75" spans="1:8" ht="17.25" customHeight="1" thickBot="1">
      <c r="A75" s="15">
        <v>23</v>
      </c>
      <c r="B75" s="17" t="s">
        <v>59</v>
      </c>
      <c r="C75" s="12">
        <v>4565</v>
      </c>
      <c r="D75" s="5">
        <v>2635</v>
      </c>
      <c r="E75" s="12">
        <v>3100</v>
      </c>
      <c r="F75" s="74">
        <f t="shared" si="2"/>
        <v>85</v>
      </c>
      <c r="G75" s="84">
        <f t="shared" si="1"/>
        <v>57.72179627601315</v>
      </c>
      <c r="H75" s="2"/>
    </row>
    <row r="76" spans="1:8" ht="39.75" customHeight="1" thickBot="1">
      <c r="A76" s="15">
        <v>24</v>
      </c>
      <c r="B76" s="17" t="s">
        <v>60</v>
      </c>
      <c r="C76" s="12">
        <v>175.6</v>
      </c>
      <c r="D76" s="5">
        <v>675.9</v>
      </c>
      <c r="E76" s="12">
        <v>676</v>
      </c>
      <c r="F76" s="74">
        <f t="shared" si="2"/>
        <v>99.98520710059171</v>
      </c>
      <c r="G76" s="84">
        <f t="shared" si="1"/>
        <v>384.9088838268793</v>
      </c>
      <c r="H76" s="2"/>
    </row>
    <row r="77" spans="1:8" ht="15" customHeight="1" thickBot="1">
      <c r="A77" s="15">
        <v>25</v>
      </c>
      <c r="B77" s="17" t="s">
        <v>61</v>
      </c>
      <c r="C77" s="12">
        <v>280</v>
      </c>
      <c r="D77" s="5">
        <v>302.5</v>
      </c>
      <c r="E77" s="12">
        <v>364</v>
      </c>
      <c r="F77" s="74">
        <f t="shared" si="2"/>
        <v>83.1043956043956</v>
      </c>
      <c r="G77" s="84">
        <f aca="true" t="shared" si="3" ref="G77:G96">D77/C77*100</f>
        <v>108.03571428571428</v>
      </c>
      <c r="H77" s="2"/>
    </row>
    <row r="78" spans="1:8" ht="15" customHeight="1" thickBot="1">
      <c r="A78" s="15">
        <v>26</v>
      </c>
      <c r="B78" s="17" t="s">
        <v>62</v>
      </c>
      <c r="C78" s="12">
        <v>1009</v>
      </c>
      <c r="D78" s="5">
        <v>662.6</v>
      </c>
      <c r="E78" s="12">
        <v>1100</v>
      </c>
      <c r="F78" s="74">
        <f t="shared" si="2"/>
        <v>60.23636363636364</v>
      </c>
      <c r="G78" s="84">
        <f t="shared" si="3"/>
        <v>65.66897918731416</v>
      </c>
      <c r="H78" s="2"/>
    </row>
    <row r="79" spans="1:8" ht="15" customHeight="1" thickBot="1">
      <c r="A79" s="15">
        <v>27</v>
      </c>
      <c r="B79" s="17" t="s">
        <v>63</v>
      </c>
      <c r="C79" s="12">
        <v>10049.7</v>
      </c>
      <c r="D79" s="5">
        <v>12123.9</v>
      </c>
      <c r="E79" s="12">
        <v>12508.9</v>
      </c>
      <c r="F79" s="74">
        <f t="shared" si="2"/>
        <v>96.9221913997234</v>
      </c>
      <c r="G79" s="84">
        <f t="shared" si="3"/>
        <v>120.63942207230065</v>
      </c>
      <c r="H79" s="2"/>
    </row>
    <row r="80" spans="1:8" ht="48" customHeight="1" thickBot="1">
      <c r="A80" s="22"/>
      <c r="B80" s="17" t="s">
        <v>43</v>
      </c>
      <c r="C80" s="12">
        <v>44674</v>
      </c>
      <c r="D80" s="5">
        <v>60000</v>
      </c>
      <c r="E80" s="12">
        <v>60000</v>
      </c>
      <c r="F80" s="74">
        <f t="shared" si="2"/>
        <v>100</v>
      </c>
      <c r="G80" s="84">
        <f t="shared" si="3"/>
        <v>134.30630791959527</v>
      </c>
      <c r="H80" s="2"/>
    </row>
    <row r="81" spans="1:8" ht="39.75" customHeight="1" thickBot="1">
      <c r="A81" s="15"/>
      <c r="B81" s="19" t="s">
        <v>40</v>
      </c>
      <c r="C81" s="12">
        <f>SUM(C83)</f>
        <v>165170.19999999998</v>
      </c>
      <c r="D81" s="12">
        <f>SUM(D83)</f>
        <v>144128.20000000004</v>
      </c>
      <c r="E81" s="12">
        <f>SUM(E83)</f>
        <v>213145.90000000002</v>
      </c>
      <c r="F81" s="74">
        <f t="shared" si="2"/>
        <v>67.61950382343738</v>
      </c>
      <c r="G81" s="84">
        <f t="shared" si="3"/>
        <v>87.26041380345852</v>
      </c>
      <c r="H81" s="2"/>
    </row>
    <row r="82" spans="1:8" ht="12.75" customHeight="1" thickBot="1">
      <c r="A82" s="15"/>
      <c r="B82" s="17" t="s">
        <v>9</v>
      </c>
      <c r="C82" s="14"/>
      <c r="D82" s="8"/>
      <c r="E82" s="14"/>
      <c r="F82" s="74"/>
      <c r="G82" s="84"/>
      <c r="H82" s="2"/>
    </row>
    <row r="83" spans="1:8" ht="18" customHeight="1" thickBot="1">
      <c r="A83" s="15"/>
      <c r="B83" s="17" t="s">
        <v>75</v>
      </c>
      <c r="C83" s="14">
        <f>SUM(C84,C85,C86,C87,C88,C89)</f>
        <v>165170.19999999998</v>
      </c>
      <c r="D83" s="14">
        <f>SUM(D84,D85,D86,D87,D88,D89)</f>
        <v>144128.20000000004</v>
      </c>
      <c r="E83" s="14">
        <f>SUM(E84,E85,E86,E87,E88,E89)</f>
        <v>213145.90000000002</v>
      </c>
      <c r="F83" s="74">
        <f t="shared" si="2"/>
        <v>67.61950382343738</v>
      </c>
      <c r="G83" s="84">
        <f t="shared" si="3"/>
        <v>87.26041380345852</v>
      </c>
      <c r="H83" s="2"/>
    </row>
    <row r="84" spans="1:8" ht="18" customHeight="1" thickBot="1">
      <c r="A84" s="15">
        <v>1</v>
      </c>
      <c r="B84" s="17" t="s">
        <v>64</v>
      </c>
      <c r="C84" s="12">
        <v>50845</v>
      </c>
      <c r="D84" s="5">
        <v>130964.1</v>
      </c>
      <c r="E84" s="12">
        <v>158224.7</v>
      </c>
      <c r="F84" s="74">
        <f t="shared" si="2"/>
        <v>82.77095801098059</v>
      </c>
      <c r="G84" s="84">
        <f t="shared" si="3"/>
        <v>257.5751794670076</v>
      </c>
      <c r="H84" s="2"/>
    </row>
    <row r="85" spans="1:8" ht="18" customHeight="1" thickBot="1">
      <c r="A85" s="15">
        <v>2</v>
      </c>
      <c r="B85" s="17" t="s">
        <v>65</v>
      </c>
      <c r="C85" s="12">
        <v>92907.3</v>
      </c>
      <c r="D85" s="5">
        <v>1589.7</v>
      </c>
      <c r="E85" s="12">
        <v>36591.7</v>
      </c>
      <c r="F85" s="74">
        <f t="shared" si="2"/>
        <v>4.344427834727548</v>
      </c>
      <c r="G85" s="84">
        <f t="shared" si="3"/>
        <v>1.7110603795396058</v>
      </c>
      <c r="H85" s="2"/>
    </row>
    <row r="86" spans="1:8" ht="18" customHeight="1" thickBot="1">
      <c r="A86" s="15">
        <v>3</v>
      </c>
      <c r="B86" s="17" t="s">
        <v>66</v>
      </c>
      <c r="C86" s="12">
        <v>3853.8</v>
      </c>
      <c r="D86" s="5">
        <v>2805.7</v>
      </c>
      <c r="E86" s="12">
        <v>3000</v>
      </c>
      <c r="F86" s="74">
        <f t="shared" si="2"/>
        <v>93.52333333333333</v>
      </c>
      <c r="G86" s="84">
        <f t="shared" si="3"/>
        <v>72.80346670818412</v>
      </c>
      <c r="H86" s="2"/>
    </row>
    <row r="87" spans="1:8" ht="18" customHeight="1" thickBot="1">
      <c r="A87" s="15">
        <v>4</v>
      </c>
      <c r="B87" s="17" t="s">
        <v>67</v>
      </c>
      <c r="C87" s="12">
        <v>11692.1</v>
      </c>
      <c r="D87" s="5">
        <v>1864.7</v>
      </c>
      <c r="E87" s="12">
        <v>2679.5</v>
      </c>
      <c r="F87" s="74">
        <f t="shared" si="2"/>
        <v>69.59134166822169</v>
      </c>
      <c r="G87" s="84">
        <f t="shared" si="3"/>
        <v>15.948375398773532</v>
      </c>
      <c r="H87" s="2"/>
    </row>
    <row r="88" spans="1:8" ht="18" customHeight="1" thickBot="1">
      <c r="A88" s="15">
        <v>5</v>
      </c>
      <c r="B88" s="17" t="s">
        <v>68</v>
      </c>
      <c r="C88" s="12">
        <v>1000</v>
      </c>
      <c r="D88" s="5">
        <v>990</v>
      </c>
      <c r="E88" s="12">
        <v>1000</v>
      </c>
      <c r="F88" s="74">
        <f t="shared" si="2"/>
        <v>99</v>
      </c>
      <c r="G88" s="84">
        <f t="shared" si="3"/>
        <v>99</v>
      </c>
      <c r="H88" s="2"/>
    </row>
    <row r="89" spans="1:8" ht="18" customHeight="1" thickBot="1">
      <c r="A89" s="15">
        <v>6</v>
      </c>
      <c r="B89" s="17" t="s">
        <v>69</v>
      </c>
      <c r="C89" s="12">
        <v>4872</v>
      </c>
      <c r="D89" s="5">
        <v>5914</v>
      </c>
      <c r="E89" s="12">
        <v>11650</v>
      </c>
      <c r="F89" s="74">
        <f t="shared" si="2"/>
        <v>50.763948497854074</v>
      </c>
      <c r="G89" s="84">
        <f t="shared" si="3"/>
        <v>121.38752052545156</v>
      </c>
      <c r="H89" s="2"/>
    </row>
    <row r="90" spans="1:8" ht="28.5" customHeight="1" thickBot="1">
      <c r="A90" s="15"/>
      <c r="B90" s="63" t="s">
        <v>92</v>
      </c>
      <c r="C90" s="12">
        <f>SUM(C91,C95)</f>
        <v>-21460.9</v>
      </c>
      <c r="D90" s="12">
        <f>SUM(D91,D96)</f>
        <v>-18402</v>
      </c>
      <c r="E90" s="12">
        <f>SUM(E91,E96)</f>
        <v>-12852.9</v>
      </c>
      <c r="F90" s="74">
        <f t="shared" si="2"/>
        <v>143.1739140583059</v>
      </c>
      <c r="G90" s="84">
        <f t="shared" si="3"/>
        <v>85.74663690711945</v>
      </c>
      <c r="H90" s="2"/>
    </row>
    <row r="91" spans="1:8" ht="18" customHeight="1" thickBot="1">
      <c r="A91" s="15"/>
      <c r="B91" s="17" t="s">
        <v>78</v>
      </c>
      <c r="C91" s="13">
        <f>SUM(C93,C94)</f>
        <v>-2669.4</v>
      </c>
      <c r="D91" s="13">
        <f>SUM(D93,D94)</f>
        <v>-10682.8</v>
      </c>
      <c r="E91" s="13">
        <f>SUM(E93,E94)</f>
        <v>-5507.7</v>
      </c>
      <c r="F91" s="74">
        <f t="shared" si="2"/>
        <v>193.9611816184614</v>
      </c>
      <c r="G91" s="84">
        <f t="shared" si="3"/>
        <v>400.19480032966203</v>
      </c>
      <c r="H91" s="2"/>
    </row>
    <row r="92" spans="1:8" ht="18" customHeight="1" thickBot="1">
      <c r="A92" s="15"/>
      <c r="B92" s="17" t="s">
        <v>5</v>
      </c>
      <c r="C92" s="14"/>
      <c r="D92" s="8"/>
      <c r="E92" s="14"/>
      <c r="F92" s="74"/>
      <c r="G92" s="84"/>
      <c r="H92" s="2"/>
    </row>
    <row r="93" spans="1:8" ht="18" customHeight="1" thickBot="1">
      <c r="A93" s="26">
        <v>1</v>
      </c>
      <c r="B93" s="17" t="s">
        <v>77</v>
      </c>
      <c r="C93" s="27">
        <v>-1178</v>
      </c>
      <c r="D93" s="28">
        <v>-50</v>
      </c>
      <c r="E93" s="27"/>
      <c r="F93" s="74"/>
      <c r="G93" s="84">
        <f t="shared" si="3"/>
        <v>4.244482173174872</v>
      </c>
      <c r="H93" s="2"/>
    </row>
    <row r="94" spans="1:8" ht="18" customHeight="1" thickBot="1">
      <c r="A94" s="26">
        <v>2</v>
      </c>
      <c r="B94" s="17" t="s">
        <v>76</v>
      </c>
      <c r="C94" s="27">
        <v>-1491.4</v>
      </c>
      <c r="D94" s="28">
        <v>-10632.8</v>
      </c>
      <c r="E94" s="27">
        <v>-5507.7</v>
      </c>
      <c r="F94" s="74">
        <f t="shared" si="2"/>
        <v>193.05336165731612</v>
      </c>
      <c r="G94" s="84">
        <f t="shared" si="3"/>
        <v>712.9408609360331</v>
      </c>
      <c r="H94" s="2"/>
    </row>
    <row r="95" spans="1:8" ht="18" customHeight="1" thickBot="1">
      <c r="A95" s="26"/>
      <c r="B95" s="17" t="s">
        <v>42</v>
      </c>
      <c r="C95" s="39">
        <f>SUM(C96)</f>
        <v>-18791.5</v>
      </c>
      <c r="D95" s="39">
        <f>SUM(D96)</f>
        <v>-7719.2</v>
      </c>
      <c r="E95" s="39">
        <f>SUM(E96)</f>
        <v>-7345.2</v>
      </c>
      <c r="F95" s="74">
        <f t="shared" si="2"/>
        <v>105.09176060556553</v>
      </c>
      <c r="G95" s="84">
        <f t="shared" si="3"/>
        <v>41.0781470345635</v>
      </c>
      <c r="H95" s="2"/>
    </row>
    <row r="96" spans="1:8" ht="18" customHeight="1" thickBot="1">
      <c r="A96" s="23"/>
      <c r="B96" s="17" t="s">
        <v>41</v>
      </c>
      <c r="C96" s="31">
        <v>-18791.5</v>
      </c>
      <c r="D96" s="11">
        <v>-7719.2</v>
      </c>
      <c r="E96" s="31">
        <v>-7345.2</v>
      </c>
      <c r="F96" s="95">
        <f t="shared" si="2"/>
        <v>105.09176060556553</v>
      </c>
      <c r="G96" s="85">
        <f t="shared" si="3"/>
        <v>41.0781470345635</v>
      </c>
      <c r="H96" s="2"/>
    </row>
    <row r="97" spans="1:7" ht="12.75" customHeight="1">
      <c r="A97" s="4"/>
      <c r="B97" s="4"/>
      <c r="C97" s="4"/>
      <c r="D97" s="4"/>
      <c r="E97" s="4"/>
      <c r="F97" s="68"/>
      <c r="G97" s="4"/>
    </row>
    <row r="98" spans="3:4" ht="12.75" customHeight="1">
      <c r="C98" s="7"/>
      <c r="D98" s="7"/>
    </row>
    <row r="99" spans="3:4" ht="12.75" customHeight="1">
      <c r="C99" s="7"/>
      <c r="D99" s="7"/>
    </row>
    <row r="101" ht="12.75" customHeight="1">
      <c r="E101" s="7"/>
    </row>
  </sheetData>
  <sheetProtection/>
  <mergeCells count="8">
    <mergeCell ref="A1:F2"/>
    <mergeCell ref="A3:F3"/>
    <mergeCell ref="A6:F6"/>
    <mergeCell ref="A4:F4"/>
    <mergeCell ref="A5:F5"/>
    <mergeCell ref="A34:F34"/>
    <mergeCell ref="B10:B11"/>
    <mergeCell ref="D10:E10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2021-02-11T20:00:05Z</cp:lastPrinted>
  <dcterms:created xsi:type="dcterms:W3CDTF">2020-04-01T10:43:18Z</dcterms:created>
  <dcterms:modified xsi:type="dcterms:W3CDTF">2021-02-11T20:12:52Z</dcterms:modified>
  <cp:category/>
  <cp:version/>
  <cp:contentType/>
  <cp:contentStatus/>
</cp:coreProperties>
</file>