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3"/>
  </bookViews>
  <sheets>
    <sheet name="Ekamutner" sheetId="1" r:id="rId1"/>
    <sheet name="Gorcarnakan caxs" sheetId="2" r:id="rId2"/>
    <sheet name="Tntesagitakan " sheetId="3" r:id="rId3"/>
    <sheet name="Gorcarnakan caxs.Tntesagitakan" sheetId="4" r:id="rId4"/>
    <sheet name="Aparq" sheetId="5" r:id="rId5"/>
  </sheets>
  <definedNames>
    <definedName name="_xlnm.Print_Area" localSheetId="1">'Gorcarnakan caxs'!$A$5:$L$322</definedName>
    <definedName name="_xlnm.Print_Area" localSheetId="3">'Gorcarnakan caxs.Tntesagitakan'!$A$1:$L$421</definedName>
  </definedNames>
  <calcPr fullCalcOnLoad="1"/>
</workbook>
</file>

<file path=xl/sharedStrings.xml><?xml version="1.0" encoding="utf-8"?>
<sst xmlns="http://schemas.openxmlformats.org/spreadsheetml/2006/main" count="2101" uniqueCount="796">
  <si>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</si>
  <si>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</si>
  <si>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</si>
  <si>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</si>
  <si>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</si>
  <si>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</si>
  <si>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</si>
  <si>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</si>
  <si>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</si>
  <si>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</si>
  <si>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</si>
  <si>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</si>
  <si>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</si>
  <si>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</si>
  <si>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</si>
  <si>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</si>
  <si>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</si>
  <si>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</si>
  <si>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</si>
  <si>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</si>
  <si>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</si>
  <si>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</si>
  <si>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</si>
  <si>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</si>
  <si>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</si>
  <si>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</si>
  <si>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</si>
  <si>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</si>
  <si>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</si>
  <si>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</si>
  <si>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</si>
  <si>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</si>
  <si>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</si>
  <si>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</si>
  <si>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</si>
  <si>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</si>
  <si>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</si>
  <si>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</si>
  <si>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</si>
  <si>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</si>
  <si>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</si>
  <si>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</si>
  <si>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</si>
  <si>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</si>
  <si>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</si>
  <si>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</si>
  <si>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</si>
  <si>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</si>
  <si>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</si>
  <si>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</si>
  <si>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</si>
  <si>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</si>
  <si>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</si>
  <si>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</si>
  <si>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</si>
  <si>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</si>
  <si>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</si>
  <si>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</si>
  <si>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</si>
  <si>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</si>
  <si>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</si>
  <si>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</si>
  <si>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</si>
  <si>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</si>
  <si>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</si>
  <si>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</si>
  <si>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</si>
  <si>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</si>
  <si>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</si>
  <si>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</si>
  <si>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</si>
  <si>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</si>
  <si>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</si>
  <si>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</si>
  <si>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</si>
  <si>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</si>
  <si>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</si>
  <si>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</si>
  <si>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</si>
  <si>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</si>
  <si>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</si>
  <si>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</si>
  <si>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</si>
  <si>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</si>
  <si>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</si>
  <si>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</si>
  <si>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</si>
  <si>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</si>
  <si>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</si>
  <si>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</si>
  <si>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</si>
  <si>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</si>
  <si>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</si>
  <si>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</si>
  <si>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</si>
  <si>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</si>
  <si>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</si>
  <si>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</si>
  <si>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</si>
  <si>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</si>
  <si>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</si>
  <si>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</si>
  <si>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</si>
  <si>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</si>
  <si>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</si>
  <si>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</si>
  <si>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</si>
  <si>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</si>
  <si>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</si>
  <si>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</si>
  <si>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</si>
  <si>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</si>
  <si>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</si>
  <si>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</si>
  <si>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</si>
  <si>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</si>
  <si>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</si>
  <si>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</si>
  <si>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</si>
  <si>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</si>
  <si>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</si>
  <si>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</si>
  <si>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</si>
  <si>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</si>
  <si>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</si>
  <si>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</si>
  <si>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</si>
  <si>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</si>
  <si>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</si>
  <si>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</si>
  <si>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</si>
  <si>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</si>
  <si>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</si>
  <si>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</si>
  <si>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</si>
  <si>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</si>
  <si>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</si>
  <si>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</si>
  <si>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</si>
  <si>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</si>
  <si>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</si>
  <si>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</si>
  <si>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</si>
  <si>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</si>
  <si>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</si>
  <si>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</si>
  <si>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</si>
  <si>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</si>
  <si>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</si>
  <si>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</si>
  <si>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</si>
  <si>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</si>
  <si>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</si>
  <si>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</si>
  <si>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</si>
  <si>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</si>
  <si>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</si>
  <si>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</si>
  <si>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</si>
  <si>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</si>
  <si>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</si>
  <si>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</si>
  <si>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</si>
  <si>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</si>
  <si>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</si>
  <si>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</si>
  <si>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</si>
  <si>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</si>
  <si>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</si>
  <si>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</si>
  <si>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</si>
  <si>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</si>
  <si>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</si>
  <si>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</si>
  <si>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</si>
  <si>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</si>
  <si>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</si>
  <si>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</si>
  <si>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</si>
  <si>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</si>
  <si>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</si>
  <si>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</si>
  <si>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</si>
  <si>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</si>
  <si>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</si>
  <si>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</si>
  <si>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</si>
  <si>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</si>
  <si>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</si>
  <si>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</si>
  <si>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</si>
  <si>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</si>
  <si>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</si>
  <si>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</si>
  <si>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</si>
  <si>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</si>
  <si>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</si>
  <si>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</si>
  <si>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</si>
  <si>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</si>
  <si>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</si>
  <si>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</si>
  <si>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</si>
  <si>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</si>
  <si>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</si>
  <si>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</si>
  <si>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</si>
  <si>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</si>
  <si>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</si>
  <si>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</si>
  <si>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</si>
  <si>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</si>
  <si>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</si>
  <si>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</si>
  <si>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</si>
  <si>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</si>
  <si>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</si>
  <si>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</si>
  <si>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</si>
  <si>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</si>
  <si>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</si>
  <si>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</si>
  <si>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</si>
  <si>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</si>
  <si>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</si>
  <si>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</si>
  <si>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</si>
  <si>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</si>
  <si>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</si>
  <si>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</si>
  <si>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</si>
  <si>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</si>
  <si>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</si>
  <si>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</si>
  <si>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</si>
  <si>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</si>
  <si>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</si>
  <si>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</si>
  <si>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</si>
  <si>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</si>
  <si>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</si>
  <si>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</si>
  <si>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</si>
  <si>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</si>
  <si>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</si>
  <si>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</si>
  <si>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</si>
  <si>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</si>
  <si>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</si>
  <si>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</si>
  <si>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</si>
  <si>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</si>
  <si>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</si>
  <si>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</si>
  <si>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</si>
  <si>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</si>
  <si>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</si>
  <si>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</si>
  <si>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</si>
  <si>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</si>
  <si>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</si>
  <si>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</si>
  <si>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</si>
  <si>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</si>
  <si>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</si>
  <si>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</si>
  <si>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</si>
  <si>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</si>
  <si>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</si>
  <si>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</si>
  <si>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</si>
  <si>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</si>
  <si>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</si>
  <si>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</si>
  <si>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</si>
  <si>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</si>
  <si>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</si>
  <si>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</si>
  <si>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</si>
  <si>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</si>
  <si>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</si>
  <si>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</si>
  <si>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</si>
  <si>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</si>
  <si>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</si>
  <si>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</si>
  <si>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</si>
  <si>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</si>
  <si>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</si>
  <si>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</si>
  <si>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</si>
  <si>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</si>
  <si>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</si>
  <si>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</si>
  <si>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</si>
  <si>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</si>
  <si>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</si>
  <si>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</si>
  <si>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</si>
  <si>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</si>
  <si>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</si>
  <si>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</si>
  <si>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</si>
  <si>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</si>
  <si>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</si>
  <si>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</si>
  <si>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</si>
  <si>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</si>
  <si>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</si>
  <si>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</si>
  <si>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</si>
  <si>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</si>
  <si>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</si>
  <si>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</si>
  <si>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</si>
  <si>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</si>
  <si>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</si>
  <si>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</si>
  <si>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</si>
  <si>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</si>
  <si>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</si>
  <si>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</si>
  <si>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</si>
  <si>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</si>
  <si>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</si>
  <si>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</si>
  <si>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</si>
  <si>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</si>
  <si>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</si>
  <si>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</si>
  <si>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</si>
  <si>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</si>
  <si>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</si>
  <si>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</si>
  <si>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</si>
  <si>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</si>
  <si>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</si>
  <si>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</si>
  <si>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</si>
  <si>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</si>
  <si>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</si>
  <si>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</si>
  <si>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</si>
  <si>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</si>
  <si>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</si>
  <si>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</si>
  <si>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</si>
  <si>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</si>
  <si>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</si>
  <si>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</si>
  <si>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</si>
  <si>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</si>
  <si>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</si>
  <si>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</si>
  <si>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</si>
  <si>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</si>
  <si>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</si>
  <si>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</si>
  <si>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</si>
  <si>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</si>
  <si>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</si>
  <si>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</si>
  <si>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</si>
  <si>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</si>
  <si>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</si>
  <si>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</si>
  <si>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</si>
  <si>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</si>
  <si>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</si>
  <si>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</si>
  <si>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</si>
  <si>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</si>
  <si>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</si>
  <si>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</si>
  <si>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</si>
  <si>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</si>
  <si>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</si>
  <si>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</si>
  <si>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</si>
  <si>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</si>
  <si>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</si>
  <si>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</si>
  <si>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</si>
  <si>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</si>
  <si>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</si>
  <si>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</si>
  <si>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</si>
  <si>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</si>
  <si>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</si>
  <si>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</si>
  <si>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</si>
  <si>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</si>
  <si>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</si>
  <si>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</si>
  <si>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</si>
  <si>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</si>
  <si>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</si>
  <si>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</si>
  <si>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</si>
  <si>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</si>
  <si>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</si>
  <si>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</si>
  <si>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</si>
  <si>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</si>
  <si>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</si>
  <si>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</si>
  <si>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</si>
  <si>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</si>
  <si>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</si>
  <si>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</si>
  <si>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</si>
  <si>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</si>
  <si>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</si>
  <si>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</si>
  <si>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</si>
  <si>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</si>
  <si>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 xml:space="preserve">ÐÐ Ï³é³í³ñáõÃÛ³Ý ¨ Ñ³Ù³ÛÝùÝ»ñÇ å³Ñáõëï³ÛÇÝ ýáÝ¹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</si>
  <si>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</si>
  <si>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</si>
  <si>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</si>
  <si>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</si>
  <si>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</si>
  <si>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</si>
  <si>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</si>
  <si>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</si>
  <si>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</si>
  <si>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</si>
  <si>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</si>
  <si>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</si>
  <si>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</si>
  <si>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</si>
  <si>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</si>
  <si>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</si>
  <si>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</si>
  <si>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</si>
  <si>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</si>
  <si>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</si>
  <si>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</si>
  <si>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</si>
  <si>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</si>
  <si>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</si>
  <si>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</si>
  <si>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</si>
  <si>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</si>
  <si>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</si>
  <si>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</si>
  <si>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</si>
  <si>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</si>
  <si>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</si>
  <si>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</si>
  <si>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</si>
  <si>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</si>
  <si>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</si>
  <si>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</si>
  <si>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</si>
  <si>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</si>
  <si>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</si>
  <si>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</si>
  <si>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</si>
  <si>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</si>
  <si>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</si>
  <si>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</si>
  <si>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</si>
  <si>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</si>
  <si>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</si>
  <si>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</si>
  <si>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</si>
  <si>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</si>
  <si>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</si>
  <si>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</si>
  <si>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</si>
  <si>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</si>
  <si>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</si>
  <si>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</si>
  <si>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</si>
  <si>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</si>
  <si>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</si>
  <si>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</si>
  <si>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</si>
  <si>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</si>
  <si>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</si>
  <si>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</si>
  <si>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</si>
  <si>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</si>
  <si>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</si>
  <si>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</si>
  <si>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</si>
  <si>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</si>
  <si>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</si>
  <si>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</si>
  <si>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</si>
  <si>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</si>
  <si>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</si>
  <si>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</si>
  <si>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</si>
  <si>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</si>
  <si>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</si>
  <si>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</si>
  <si>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</si>
  <si>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</si>
  <si>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</si>
  <si>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</si>
  <si>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</si>
  <si>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</si>
  <si>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</si>
  <si>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</si>
  <si>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</si>
  <si>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</si>
  <si>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</si>
  <si>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</si>
  <si>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</si>
  <si>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</si>
  <si>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</si>
  <si>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</si>
  <si>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</si>
  <si>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</si>
  <si>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</si>
  <si>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</si>
  <si>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</si>
  <si>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</si>
  <si>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</si>
  <si>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</si>
  <si>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</si>
  <si>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</si>
  <si>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</si>
  <si>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</si>
  <si>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</si>
  <si>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</si>
  <si>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</si>
  <si>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</si>
  <si>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</si>
  <si>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</si>
  <si>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</si>
  <si>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</si>
  <si>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</si>
  <si>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</si>
  <si>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</si>
  <si>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</si>
  <si>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</si>
  <si>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</si>
  <si>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</si>
  <si>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</si>
  <si>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</si>
  <si>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</si>
  <si>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</si>
  <si>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</si>
  <si>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</si>
  <si>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</si>
  <si>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</si>
  <si>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</si>
  <si>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</si>
  <si>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</si>
  <si>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</si>
  <si>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</si>
  <si>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</si>
  <si>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</si>
  <si>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</si>
  <si>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</si>
  <si>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</si>
  <si>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</si>
  <si>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</si>
  <si>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</si>
  <si>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</si>
  <si>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</si>
  <si>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</si>
  <si>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</si>
  <si>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</si>
  <si>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</si>
  <si>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</si>
  <si>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</si>
  <si>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</si>
  <si>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</si>
  <si>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</si>
  <si>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</si>
  <si>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</si>
  <si>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</si>
  <si>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</si>
  <si>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</si>
  <si>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</si>
  <si>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</si>
  <si>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</si>
  <si>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</si>
  <si>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</si>
  <si>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</si>
  <si>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</si>
  <si>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</si>
  <si>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</si>
  <si>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</si>
  <si>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</si>
  <si>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</si>
  <si>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</si>
  <si>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</si>
  <si>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</si>
  <si>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</si>
  <si>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</si>
  <si>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</si>
  <si>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</si>
  <si>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</si>
  <si>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</si>
  <si>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</si>
  <si>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</si>
  <si>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</si>
  <si>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</si>
  <si>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</si>
  <si>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</si>
  <si>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</si>
  <si>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</si>
  <si>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</si>
  <si>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</si>
  <si>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</si>
  <si>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</si>
  <si>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</si>
  <si>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</si>
  <si>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</si>
  <si>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</si>
  <si>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</si>
  <si>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</si>
  <si>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</si>
  <si>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</si>
  <si>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</si>
  <si>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</si>
  <si>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</si>
  <si>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</si>
  <si>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</si>
  <si>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</si>
  <si>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</si>
  <si>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</si>
  <si>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</si>
  <si>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</si>
  <si>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</si>
  <si>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</si>
  <si>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</si>
  <si>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</si>
  <si>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</si>
  <si>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</si>
  <si>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</si>
  <si>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</si>
  <si>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</si>
  <si>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</si>
  <si>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</si>
  <si>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</si>
  <si>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</si>
  <si>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</si>
  <si>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</si>
  <si>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</si>
  <si>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</si>
  <si>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</si>
  <si>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</si>
  <si>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</si>
  <si>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</si>
  <si>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</si>
  <si>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</si>
  <si>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</si>
  <si>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</si>
  <si>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</si>
  <si>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</si>
  <si>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</si>
  <si>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</si>
  <si>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</si>
  <si>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</si>
  <si>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</si>
  <si>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</si>
  <si>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</si>
  <si>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</si>
  <si>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</si>
  <si>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</si>
  <si>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</si>
  <si>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</si>
  <si>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</si>
  <si>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</si>
  <si>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</si>
  <si>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</si>
  <si>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</si>
  <si>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</si>
  <si>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</si>
  <si>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</si>
  <si>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</si>
  <si>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</si>
  <si>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</si>
  <si>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</si>
  <si>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</si>
  <si>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</si>
  <si>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</si>
  <si>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</si>
  <si>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</si>
  <si>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</si>
  <si>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</si>
  <si>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</si>
  <si>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</si>
  <si>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</si>
  <si>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</si>
  <si>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</si>
  <si>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</si>
  <si>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</si>
  <si>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</si>
  <si>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</si>
  <si>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</si>
  <si>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</si>
  <si>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</si>
  <si>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</si>
  <si>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</si>
  <si>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</si>
  <si>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</si>
  <si>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</si>
  <si>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</si>
  <si>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</si>
  <si>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</si>
  <si>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</si>
  <si>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</si>
  <si>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</si>
  <si>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</si>
  <si>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</si>
  <si>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</si>
  <si>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</si>
  <si>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</si>
  <si>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</si>
  <si>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</si>
  <si>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</si>
  <si>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</si>
  <si>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</si>
  <si>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</si>
  <si>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</si>
  <si>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</si>
  <si>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</si>
  <si>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</si>
  <si>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</si>
  <si>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</si>
  <si>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</si>
  <si>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</si>
  <si>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</si>
  <si>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</si>
  <si>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</si>
  <si>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</si>
  <si>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</si>
  <si>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</si>
  <si>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</si>
  <si>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</si>
  <si>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</si>
  <si>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</si>
  <si>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</si>
  <si>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</si>
  <si>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</si>
  <si>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</si>
  <si>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</si>
  <si>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</si>
  <si>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</si>
  <si>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</si>
  <si>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</si>
  <si>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</si>
  <si>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</si>
  <si>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</si>
  <si>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</si>
  <si>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</si>
  <si>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</si>
  <si>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</si>
  <si>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</si>
  <si>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</si>
  <si>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</si>
  <si>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</si>
  <si>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</si>
  <si>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</si>
  <si>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</si>
  <si>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</si>
  <si>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</si>
  <si>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</si>
  <si>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</si>
  <si>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</si>
  <si>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</si>
  <si>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</si>
  <si>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</si>
  <si>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</si>
  <si>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</si>
  <si>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</si>
  <si>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</si>
  <si>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</si>
  <si>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</si>
  <si>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</si>
  <si>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</si>
  <si>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</si>
  <si>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</si>
  <si>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</si>
  <si>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</si>
  <si>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</si>
  <si>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</si>
  <si>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</si>
  <si>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</si>
  <si>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</si>
  <si>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Ն/Թ  Ախուրյան գյուղի գերեզմզնատան ցանկապատում 4637</t>
  </si>
  <si>
    <t>Հատուկ նպատակային այլ նյութեր  4269</t>
  </si>
  <si>
    <t>Բասեն գյուղի խմելու ջրագծի կառուցում</t>
  </si>
  <si>
    <t xml:space="preserve">                        Հավելված 1                                          Հայաստանի Հանրապետության Շիրակի մարզի Ախուրյան համայնքի ավագանու 2021 թվականի օգոստոսի 5-ի թիվ 54-Ն որոշման «Հավելված Հայաստանի Հանրապետության Շիրակի մարզի Ախուրյան համայնքի ավագանու  2020 թ դեկտեմբերի 25-ի թիվ 147-Ն</t>
  </si>
  <si>
    <t xml:space="preserve">                   </t>
  </si>
  <si>
    <r>
      <t xml:space="preserve">               </t>
    </r>
    <r>
      <rPr>
        <sz val="10"/>
        <rFont val="GHEA Grapalat"/>
        <family val="3"/>
      </rPr>
      <t xml:space="preserve"> Հավելված  3                               Հայաստանի Հանրապետության Շիրակի մարզի Ախուրյան համայնքի ավագանու 2021 թվականի օգոստոսի 5-ի թիվ 54-Ն որոշման   « Հավելված Հայաստանի Հանրապետության Շիրակի մարզի Ախուրյան համայնքի ավագանու  2020 թ դեկտեմբերի 25-ի թիվ 147-Ն որոշման»</t>
    </r>
  </si>
  <si>
    <t xml:space="preserve">                                Հավելված 2                                          Հայաստանի Հանրապետության Շիրակի մարզի Ախուրյան համայնքի ավագանու 2021 թվականի օգոստոսի 5-ի թիվ 54-Ն որոշման «Հավելված Հայաստանի Հանրապետության Շիրակի մարզի Ախուրյան համայնքի ավագանու  2020 թ դեկտեմբերի 25-ի թիվ 147-Ն որոշման»</t>
  </si>
  <si>
    <t xml:space="preserve">                        Հավելված 1                                          Հայաստանի Հանրապետության Շիրակի մարզի Ախուրյան համայնքի ավագանու 2021 թվականի օգոստոսի 5-ի թիվ 54-Ն որոշման «Հավելված Հայաստանի Հանրապետության Շիրակի մարզի Ախուրյան համայնքի ավագանու  2020 թ դեկտեմբերի 25-ի թիվ 147-Ն որոշման»</t>
  </si>
  <si>
    <t xml:space="preserve">                  Հավելված 6                               Հայաստանի Հանրապետության Շիրակի մարզի Ախուրյան համայնքի ավագանու 2021 թվականի օգոստոսի    5-ի թիվ 54-Ն որոշման «Հավելված Հայաստանի Հանրապետության Շիրակի մարզի Ախուրյան համայնքի ավագանու  2020 թ դեկտեմբերի 25-ի թիվ 147-Ն որոշման»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</si>
</sst>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6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8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7" fontId="12" fillId="0" borderId="16" xfId="0" applyNumberFormat="1" applyFont="1" applyFill="1" applyBorder="1" applyAlignment="1">
      <alignment horizontal="center" vertical="center"/>
    </xf>
    <xf numFmtId="217" fontId="11" fillId="0" borderId="17" xfId="0" applyNumberFormat="1" applyFont="1" applyFill="1" applyBorder="1" applyAlignment="1">
      <alignment horizontal="center" vertical="center"/>
    </xf>
    <xf numFmtId="217" fontId="11" fillId="0" borderId="18" xfId="0" applyNumberFormat="1" applyFont="1" applyFill="1" applyBorder="1" applyAlignment="1">
      <alignment horizontal="center" vertical="center"/>
    </xf>
    <xf numFmtId="217" fontId="11" fillId="0" borderId="19" xfId="0" applyNumberFormat="1" applyFont="1" applyFill="1" applyBorder="1" applyAlignment="1">
      <alignment horizontal="center" vertical="center"/>
    </xf>
    <xf numFmtId="217" fontId="11" fillId="0" borderId="20" xfId="0" applyNumberFormat="1" applyFont="1" applyFill="1" applyBorder="1" applyAlignment="1">
      <alignment horizontal="center" vertical="center"/>
    </xf>
    <xf numFmtId="217" fontId="11" fillId="0" borderId="21" xfId="0" applyNumberFormat="1" applyFont="1" applyFill="1" applyBorder="1" applyAlignment="1">
      <alignment horizontal="center" vertical="center"/>
    </xf>
    <xf numFmtId="217" fontId="11" fillId="0" borderId="13" xfId="0" applyNumberFormat="1" applyFont="1" applyFill="1" applyBorder="1" applyAlignment="1">
      <alignment horizontal="center" vertical="center"/>
    </xf>
    <xf numFmtId="217" fontId="12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17" fontId="11" fillId="0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210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Continuous" wrapText="1"/>
    </xf>
    <xf numFmtId="0" fontId="11" fillId="0" borderId="24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 readingOrder="1"/>
    </xf>
    <xf numFmtId="217" fontId="15" fillId="0" borderId="21" xfId="0" applyNumberFormat="1" applyFont="1" applyFill="1" applyBorder="1" applyAlignment="1">
      <alignment horizontal="center" vertical="center"/>
    </xf>
    <xf numFmtId="217" fontId="15" fillId="0" borderId="3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 wrapText="1" readingOrder="1"/>
    </xf>
    <xf numFmtId="217" fontId="12" fillId="0" borderId="4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 wrapText="1" readingOrder="1"/>
    </xf>
    <xf numFmtId="217" fontId="11" fillId="0" borderId="42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6" fillId="0" borderId="45" xfId="0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 wrapText="1" readingOrder="1"/>
    </xf>
    <xf numFmtId="217" fontId="11" fillId="0" borderId="5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 wrapText="1" readingOrder="1"/>
    </xf>
    <xf numFmtId="0" fontId="17" fillId="0" borderId="39" xfId="0" applyNumberFormat="1" applyFont="1" applyFill="1" applyBorder="1" applyAlignment="1">
      <alignment horizontal="center" vertical="center" wrapText="1" readingOrder="1"/>
    </xf>
    <xf numFmtId="217" fontId="11" fillId="0" borderId="31" xfId="0" applyNumberFormat="1" applyFont="1" applyFill="1" applyBorder="1" applyAlignment="1">
      <alignment horizontal="center" vertical="center"/>
    </xf>
    <xf numFmtId="217" fontId="11" fillId="0" borderId="51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217" fontId="12" fillId="0" borderId="17" xfId="0" applyNumberFormat="1" applyFont="1" applyFill="1" applyBorder="1" applyAlignment="1">
      <alignment horizontal="center" vertical="center"/>
    </xf>
    <xf numFmtId="217" fontId="12" fillId="0" borderId="50" xfId="0" applyNumberFormat="1" applyFont="1" applyFill="1" applyBorder="1" applyAlignment="1">
      <alignment horizontal="center" vertical="center"/>
    </xf>
    <xf numFmtId="217" fontId="11" fillId="0" borderId="41" xfId="0" applyNumberFormat="1" applyFont="1" applyFill="1" applyBorder="1" applyAlignment="1">
      <alignment horizontal="center" vertical="center"/>
    </xf>
    <xf numFmtId="217" fontId="11" fillId="0" borderId="19" xfId="0" applyNumberFormat="1" applyFont="1" applyFill="1" applyBorder="1" applyAlignment="1" applyProtection="1">
      <alignment horizontal="center" vertical="center"/>
      <protection/>
    </xf>
    <xf numFmtId="217" fontId="11" fillId="0" borderId="53" xfId="0" applyNumberFormat="1" applyFont="1" applyFill="1" applyBorder="1" applyAlignment="1" applyProtection="1">
      <alignment horizontal="center" vertical="center"/>
      <protection/>
    </xf>
    <xf numFmtId="217" fontId="11" fillId="0" borderId="53" xfId="0" applyNumberFormat="1" applyFont="1" applyFill="1" applyBorder="1" applyAlignment="1">
      <alignment horizontal="center" vertical="center"/>
    </xf>
    <xf numFmtId="217" fontId="11" fillId="0" borderId="49" xfId="0" applyNumberFormat="1" applyFont="1" applyFill="1" applyBorder="1" applyAlignment="1">
      <alignment horizontal="center" vertical="center"/>
    </xf>
    <xf numFmtId="217" fontId="11" fillId="0" borderId="5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17" fontId="11" fillId="0" borderId="40" xfId="0" applyNumberFormat="1" applyFont="1" applyFill="1" applyBorder="1" applyAlignment="1">
      <alignment horizontal="center" vertical="center"/>
    </xf>
    <xf numFmtId="217" fontId="12" fillId="0" borderId="42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 readingOrder="1"/>
    </xf>
    <xf numFmtId="219" fontId="11" fillId="0" borderId="13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219" fontId="11" fillId="0" borderId="21" xfId="0" applyNumberFormat="1" applyFont="1" applyFill="1" applyBorder="1" applyAlignment="1">
      <alignment/>
    </xf>
    <xf numFmtId="217" fontId="1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4" fillId="0" borderId="36" xfId="0" applyFont="1" applyFill="1" applyBorder="1" applyAlignment="1">
      <alignment horizontal="center" vertical="center"/>
    </xf>
    <xf numFmtId="219" fontId="24" fillId="0" borderId="21" xfId="0" applyNumberFormat="1" applyFont="1" applyFill="1" applyBorder="1" applyAlignment="1">
      <alignment horizontal="center" vertical="center"/>
    </xf>
    <xf numFmtId="219" fontId="24" fillId="0" borderId="37" xfId="0" applyNumberFormat="1" applyFont="1" applyFill="1" applyBorder="1" applyAlignment="1">
      <alignment horizontal="center" vertical="center"/>
    </xf>
    <xf numFmtId="219" fontId="24" fillId="0" borderId="55" xfId="0" applyNumberFormat="1" applyFont="1" applyFill="1" applyBorder="1" applyAlignment="1">
      <alignment horizontal="center" vertical="center"/>
    </xf>
    <xf numFmtId="219" fontId="24" fillId="0" borderId="36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219" fontId="24" fillId="0" borderId="21" xfId="0" applyNumberFormat="1" applyFont="1" applyFill="1" applyBorder="1" applyAlignment="1">
      <alignment/>
    </xf>
    <xf numFmtId="219" fontId="24" fillId="0" borderId="55" xfId="0" applyNumberFormat="1" applyFont="1" applyFill="1" applyBorder="1" applyAlignment="1">
      <alignment/>
    </xf>
    <xf numFmtId="219" fontId="21" fillId="0" borderId="36" xfId="0" applyNumberFormat="1" applyFont="1" applyFill="1" applyBorder="1" applyAlignment="1">
      <alignment/>
    </xf>
    <xf numFmtId="219" fontId="21" fillId="0" borderId="21" xfId="0" applyNumberFormat="1" applyFont="1" applyFill="1" applyBorder="1" applyAlignment="1">
      <alignment/>
    </xf>
    <xf numFmtId="219" fontId="21" fillId="0" borderId="55" xfId="0" applyNumberFormat="1" applyFont="1" applyFill="1" applyBorder="1" applyAlignment="1">
      <alignment/>
    </xf>
    <xf numFmtId="217" fontId="12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217" fontId="11" fillId="0" borderId="37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 wrapText="1" readingOrder="1"/>
    </xf>
    <xf numFmtId="0" fontId="14" fillId="0" borderId="4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 horizontal="center" vertical="top"/>
    </xf>
    <xf numFmtId="211" fontId="1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217" fontId="12" fillId="0" borderId="0" xfId="0" applyNumberFormat="1" applyFont="1" applyFill="1" applyAlignment="1">
      <alignment/>
    </xf>
    <xf numFmtId="217" fontId="11" fillId="0" borderId="0" xfId="0" applyNumberFormat="1" applyFont="1" applyFill="1" applyAlignment="1">
      <alignment horizontal="left"/>
    </xf>
    <xf numFmtId="217" fontId="11" fillId="0" borderId="0" xfId="0" applyNumberFormat="1" applyFont="1" applyFill="1" applyAlignment="1">
      <alignment wrapText="1"/>
    </xf>
    <xf numFmtId="217" fontId="11" fillId="0" borderId="0" xfId="0" applyNumberFormat="1" applyFont="1" applyFill="1" applyAlignment="1">
      <alignment/>
    </xf>
    <xf numFmtId="210" fontId="17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 wrapText="1"/>
    </xf>
    <xf numFmtId="0" fontId="27" fillId="0" borderId="47" xfId="0" applyFont="1" applyFill="1" applyBorder="1" applyAlignment="1" quotePrefix="1">
      <alignment horizontal="center" vertical="center"/>
    </xf>
    <xf numFmtId="49" fontId="13" fillId="0" borderId="58" xfId="0" applyNumberFormat="1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center" vertical="center" wrapText="1"/>
    </xf>
    <xf numFmtId="217" fontId="12" fillId="0" borderId="57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 quotePrefix="1">
      <alignment horizontal="center" vertical="center"/>
    </xf>
    <xf numFmtId="0" fontId="12" fillId="0" borderId="48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217" fontId="12" fillId="0" borderId="47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217" fontId="12" fillId="0" borderId="4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quotePrefix="1">
      <alignment horizontal="center" vertical="center"/>
    </xf>
    <xf numFmtId="0" fontId="12" fillId="0" borderId="47" xfId="0" applyNumberFormat="1" applyFont="1" applyFill="1" applyBorder="1" applyAlignment="1" quotePrefix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217" fontId="11" fillId="0" borderId="4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 quotePrefix="1">
      <alignment horizontal="center" vertical="center"/>
    </xf>
    <xf numFmtId="0" fontId="11" fillId="0" borderId="4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quotePrefix="1">
      <alignment horizontal="center" vertical="center"/>
    </xf>
    <xf numFmtId="217" fontId="11" fillId="0" borderId="2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vertical="center" wrapText="1"/>
    </xf>
    <xf numFmtId="217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2" fillId="0" borderId="4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 indent="1"/>
    </xf>
    <xf numFmtId="49" fontId="11" fillId="0" borderId="5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 quotePrefix="1">
      <alignment vertical="center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/>
    </xf>
    <xf numFmtId="49" fontId="18" fillId="0" borderId="4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217" fontId="11" fillId="0" borderId="6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17" fontId="12" fillId="0" borderId="6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top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44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217" fontId="11" fillId="0" borderId="4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17" fontId="12" fillId="0" borderId="18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wrapText="1"/>
    </xf>
    <xf numFmtId="217" fontId="11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wrapText="1"/>
    </xf>
    <xf numFmtId="49" fontId="11" fillId="0" borderId="4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wrapText="1"/>
    </xf>
    <xf numFmtId="49" fontId="11" fillId="0" borderId="44" xfId="0" applyNumberFormat="1" applyFont="1" applyFill="1" applyBorder="1" applyAlignment="1">
      <alignment horizontal="center" vertical="top" wrapText="1"/>
    </xf>
    <xf numFmtId="217" fontId="22" fillId="0" borderId="62" xfId="0" applyNumberFormat="1" applyFont="1" applyFill="1" applyBorder="1" applyAlignment="1">
      <alignment horizontal="center" vertical="center"/>
    </xf>
    <xf numFmtId="217" fontId="22" fillId="0" borderId="18" xfId="0" applyNumberFormat="1" applyFont="1" applyFill="1" applyBorder="1" applyAlignment="1">
      <alignment horizontal="center" vertical="center"/>
    </xf>
    <xf numFmtId="217" fontId="2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8" fillId="0" borderId="49" xfId="0" applyNumberFormat="1" applyFont="1" applyFill="1" applyBorder="1" applyAlignment="1">
      <alignment horizontal="center" vertical="center" wrapText="1" readingOrder="1"/>
    </xf>
    <xf numFmtId="217" fontId="11" fillId="0" borderId="44" xfId="0" applyNumberFormat="1" applyFont="1" applyFill="1" applyBorder="1" applyAlignment="1">
      <alignment horizontal="right" vertical="center"/>
    </xf>
    <xf numFmtId="217" fontId="11" fillId="0" borderId="43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vertical="center" wrapText="1"/>
    </xf>
    <xf numFmtId="217" fontId="11" fillId="0" borderId="6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41" xfId="0" applyNumberFormat="1" applyFont="1" applyFill="1" applyBorder="1" applyAlignment="1">
      <alignment horizontal="left" vertical="center" wrapText="1" readingOrder="1"/>
    </xf>
    <xf numFmtId="217" fontId="11" fillId="0" borderId="63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vertical="center" wrapText="1"/>
    </xf>
    <xf numFmtId="217" fontId="11" fillId="0" borderId="5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top" wrapText="1"/>
    </xf>
    <xf numFmtId="219" fontId="21" fillId="0" borderId="36" xfId="0" applyNumberFormat="1" applyFont="1" applyFill="1" applyBorder="1" applyAlignment="1">
      <alignment horizontal="center" vertical="center"/>
    </xf>
    <xf numFmtId="219" fontId="21" fillId="0" borderId="21" xfId="0" applyNumberFormat="1" applyFont="1" applyFill="1" applyBorder="1" applyAlignment="1">
      <alignment horizontal="center" vertical="center"/>
    </xf>
    <xf numFmtId="219" fontId="21" fillId="0" borderId="55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left" vertical="center" wrapText="1" readingOrder="1"/>
    </xf>
    <xf numFmtId="0" fontId="18" fillId="0" borderId="44" xfId="0" applyNumberFormat="1" applyFont="1" applyFill="1" applyBorder="1" applyAlignment="1">
      <alignment horizontal="left" vertical="center" wrapText="1" readingOrder="1"/>
    </xf>
    <xf numFmtId="49" fontId="18" fillId="0" borderId="10" xfId="0" applyNumberFormat="1" applyFont="1" applyFill="1" applyBorder="1" applyAlignment="1">
      <alignment horizontal="left" vertical="top" wrapText="1"/>
    </xf>
    <xf numFmtId="0" fontId="17" fillId="0" borderId="44" xfId="0" applyNumberFormat="1" applyFont="1" applyFill="1" applyBorder="1" applyAlignment="1">
      <alignment horizontal="right" vertical="center" wrapText="1" readingOrder="1"/>
    </xf>
    <xf numFmtId="217" fontId="11" fillId="0" borderId="0" xfId="0" applyNumberFormat="1" applyFont="1" applyFill="1" applyAlignment="1">
      <alignment/>
    </xf>
    <xf numFmtId="217" fontId="11" fillId="0" borderId="54" xfId="0" applyNumberFormat="1" applyFont="1" applyFill="1" applyBorder="1" applyAlignment="1">
      <alignment vertical="center"/>
    </xf>
    <xf numFmtId="219" fontId="21" fillId="0" borderId="0" xfId="0" applyNumberFormat="1" applyFont="1" applyFill="1" applyBorder="1" applyAlignment="1">
      <alignment horizontal="center"/>
    </xf>
    <xf numFmtId="219" fontId="21" fillId="0" borderId="0" xfId="0" applyNumberFormat="1" applyFont="1" applyFill="1" applyBorder="1" applyAlignment="1">
      <alignment/>
    </xf>
    <xf numFmtId="217" fontId="12" fillId="0" borderId="4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17" fontId="24" fillId="0" borderId="5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center" vertical="center"/>
    </xf>
    <xf numFmtId="217" fontId="11" fillId="0" borderId="10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 wrapText="1"/>
    </xf>
    <xf numFmtId="217" fontId="11" fillId="0" borderId="47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 quotePrefix="1">
      <alignment horizontal="center" vertical="center"/>
    </xf>
    <xf numFmtId="0" fontId="11" fillId="0" borderId="59" xfId="0" applyFont="1" applyFill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47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217" fontId="11" fillId="0" borderId="47" xfId="0" applyNumberFormat="1" applyFont="1" applyFill="1" applyBorder="1" applyAlignment="1" applyProtection="1">
      <alignment horizontal="center" vertical="center"/>
      <protection/>
    </xf>
    <xf numFmtId="217" fontId="12" fillId="0" borderId="10" xfId="44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19" fontId="11" fillId="0" borderId="34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219" fontId="11" fillId="0" borderId="36" xfId="0" applyNumberFormat="1" applyFont="1" applyFill="1" applyBorder="1" applyAlignment="1">
      <alignment horizontal="center" vertical="center"/>
    </xf>
    <xf numFmtId="219" fontId="11" fillId="0" borderId="21" xfId="0" applyNumberFormat="1" applyFont="1" applyFill="1" applyBorder="1" applyAlignment="1">
      <alignment horizontal="center" vertical="center"/>
    </xf>
    <xf numFmtId="219" fontId="11" fillId="0" borderId="5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4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21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41" xfId="0" applyNumberFormat="1" applyFont="1" applyFill="1" applyBorder="1" applyAlignment="1">
      <alignment horizontal="right" vertical="center" wrapText="1" readingOrder="1"/>
    </xf>
    <xf numFmtId="0" fontId="18" fillId="0" borderId="39" xfId="0" applyNumberFormat="1" applyFont="1" applyFill="1" applyBorder="1" applyAlignment="1">
      <alignment horizontal="center" vertical="center" wrapText="1" readingOrder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219" fontId="17" fillId="0" borderId="0" xfId="0" applyNumberFormat="1" applyFont="1" applyFill="1" applyBorder="1" applyAlignment="1">
      <alignment horizontal="center" vertical="center" wrapText="1"/>
    </xf>
    <xf numFmtId="219" fontId="11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0" fontId="18" fillId="0" borderId="2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 quotePrefix="1">
      <alignment horizontal="center" vertical="center"/>
    </xf>
    <xf numFmtId="0" fontId="12" fillId="33" borderId="47" xfId="0" applyNumberFormat="1" applyFont="1" applyFill="1" applyBorder="1" applyAlignment="1">
      <alignment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217" fontId="12" fillId="33" borderId="10" xfId="0" applyNumberFormat="1" applyFont="1" applyFill="1" applyBorder="1" applyAlignment="1">
      <alignment horizontal="center" vertical="center"/>
    </xf>
    <xf numFmtId="0" fontId="11" fillId="33" borderId="47" xfId="0" applyNumberFormat="1" applyFont="1" applyFill="1" applyBorder="1" applyAlignment="1">
      <alignment vertical="center" wrapText="1"/>
    </xf>
    <xf numFmtId="217" fontId="11" fillId="33" borderId="10" xfId="0" applyNumberFormat="1" applyFont="1" applyFill="1" applyBorder="1" applyAlignment="1">
      <alignment horizontal="center" vertical="center"/>
    </xf>
    <xf numFmtId="219" fontId="12" fillId="0" borderId="0" xfId="0" applyNumberFormat="1" applyFont="1" applyFill="1" applyAlignment="1">
      <alignment vertical="center"/>
    </xf>
    <xf numFmtId="49" fontId="16" fillId="33" borderId="18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49" fontId="16" fillId="33" borderId="44" xfId="0" applyNumberFormat="1" applyFont="1" applyFill="1" applyBorder="1" applyAlignment="1">
      <alignment horizontal="center" vertical="center"/>
    </xf>
    <xf numFmtId="0" fontId="18" fillId="33" borderId="41" xfId="0" applyNumberFormat="1" applyFont="1" applyFill="1" applyBorder="1" applyAlignment="1">
      <alignment horizontal="center" vertical="center" wrapText="1" readingOrder="1"/>
    </xf>
    <xf numFmtId="217" fontId="11" fillId="33" borderId="19" xfId="0" applyNumberFormat="1" applyFont="1" applyFill="1" applyBorder="1" applyAlignment="1">
      <alignment horizontal="center" vertical="center"/>
    </xf>
    <xf numFmtId="217" fontId="11" fillId="33" borderId="50" xfId="0" applyNumberFormat="1" applyFont="1" applyFill="1" applyBorder="1" applyAlignment="1">
      <alignment horizontal="center" vertical="center"/>
    </xf>
    <xf numFmtId="219" fontId="24" fillId="33" borderId="36" xfId="0" applyNumberFormat="1" applyFont="1" applyFill="1" applyBorder="1" applyAlignment="1">
      <alignment horizontal="center" vertical="center"/>
    </xf>
    <xf numFmtId="219" fontId="24" fillId="33" borderId="21" xfId="0" applyNumberFormat="1" applyFont="1" applyFill="1" applyBorder="1" applyAlignment="1">
      <alignment horizontal="center" vertical="center"/>
    </xf>
    <xf numFmtId="219" fontId="24" fillId="33" borderId="55" xfId="0" applyNumberFormat="1" applyFont="1" applyFill="1" applyBorder="1" applyAlignment="1">
      <alignment horizontal="center" vertical="center"/>
    </xf>
    <xf numFmtId="49" fontId="16" fillId="33" borderId="47" xfId="0" applyNumberFormat="1" applyFont="1" applyFill="1" applyBorder="1" applyAlignment="1">
      <alignment horizontal="center" vertical="center"/>
    </xf>
    <xf numFmtId="49" fontId="16" fillId="33" borderId="48" xfId="0" applyNumberFormat="1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 wrapText="1"/>
    </xf>
    <xf numFmtId="217" fontId="11" fillId="33" borderId="17" xfId="0" applyNumberFormat="1" applyFont="1" applyFill="1" applyBorder="1" applyAlignment="1">
      <alignment horizontal="center" vertical="center"/>
    </xf>
    <xf numFmtId="217" fontId="11" fillId="33" borderId="54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217" fontId="11" fillId="33" borderId="21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44" xfId="0" applyNumberFormat="1" applyFont="1" applyFill="1" applyBorder="1" applyAlignment="1">
      <alignment horizontal="center" vertical="center" wrapText="1"/>
    </xf>
    <xf numFmtId="217" fontId="11" fillId="33" borderId="41" xfId="0" applyNumberFormat="1" applyFont="1" applyFill="1" applyBorder="1" applyAlignment="1">
      <alignment horizontal="center" vertical="center"/>
    </xf>
    <xf numFmtId="217" fontId="12" fillId="33" borderId="62" xfId="0" applyNumberFormat="1" applyFont="1" applyFill="1" applyBorder="1" applyAlignment="1">
      <alignment horizontal="center" vertical="center"/>
    </xf>
    <xf numFmtId="49" fontId="18" fillId="33" borderId="44" xfId="0" applyNumberFormat="1" applyFont="1" applyFill="1" applyBorder="1" applyAlignment="1">
      <alignment horizontal="center" vertical="top" wrapText="1"/>
    </xf>
    <xf numFmtId="217" fontId="12" fillId="33" borderId="17" xfId="0" applyNumberFormat="1" applyFont="1" applyFill="1" applyBorder="1" applyAlignment="1">
      <alignment horizontal="center" vertical="center"/>
    </xf>
    <xf numFmtId="217" fontId="11" fillId="33" borderId="62" xfId="0" applyNumberFormat="1" applyFont="1" applyFill="1" applyBorder="1" applyAlignment="1">
      <alignment horizontal="center" vertical="center"/>
    </xf>
    <xf numFmtId="217" fontId="11" fillId="33" borderId="18" xfId="0" applyNumberFormat="1" applyFont="1" applyFill="1" applyBorder="1" applyAlignment="1">
      <alignment horizontal="center" vertical="center"/>
    </xf>
    <xf numFmtId="217" fontId="11" fillId="33" borderId="0" xfId="0" applyNumberFormat="1" applyFont="1" applyFill="1" applyBorder="1" applyAlignment="1">
      <alignment horizontal="center" vertical="center"/>
    </xf>
    <xf numFmtId="49" fontId="18" fillId="33" borderId="42" xfId="0" applyNumberFormat="1" applyFont="1" applyFill="1" applyBorder="1" applyAlignment="1">
      <alignment vertical="top" wrapText="1"/>
    </xf>
    <xf numFmtId="217" fontId="11" fillId="33" borderId="42" xfId="0" applyNumberFormat="1" applyFont="1" applyFill="1" applyBorder="1" applyAlignment="1">
      <alignment horizontal="center" vertical="center"/>
    </xf>
    <xf numFmtId="219" fontId="2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19" fontId="21" fillId="34" borderId="0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217" fontId="11" fillId="0" borderId="0" xfId="0" applyNumberFormat="1" applyFont="1" applyFill="1" applyAlignment="1">
      <alignment horizontal="left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211" fontId="22" fillId="0" borderId="67" xfId="0" applyNumberFormat="1" applyFont="1" applyFill="1" applyBorder="1" applyAlignment="1">
      <alignment horizontal="center" vertical="center" wrapText="1"/>
    </xf>
    <xf numFmtId="211" fontId="22" fillId="0" borderId="10" xfId="0" applyNumberFormat="1" applyFont="1" applyFill="1" applyBorder="1" applyAlignment="1">
      <alignment horizontal="center" vertical="center" wrapText="1"/>
    </xf>
    <xf numFmtId="211" fontId="22" fillId="0" borderId="26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 readingOrder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26" xfId="0" applyNumberFormat="1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textRotation="90" wrapText="1"/>
    </xf>
    <xf numFmtId="0" fontId="12" fillId="0" borderId="75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22" fillId="0" borderId="76" xfId="0" applyFont="1" applyFill="1" applyBorder="1" applyAlignment="1">
      <alignment horizontal="center" vertical="center" textRotation="90" wrapText="1"/>
    </xf>
    <xf numFmtId="0" fontId="22" fillId="0" borderId="59" xfId="0" applyFont="1" applyFill="1" applyBorder="1" applyAlignment="1">
      <alignment horizontal="center" vertical="center" textRotation="90" wrapText="1"/>
    </xf>
    <xf numFmtId="0" fontId="22" fillId="0" borderId="29" xfId="0" applyFont="1" applyFill="1" applyBorder="1" applyAlignment="1">
      <alignment horizontal="center" vertical="center" textRotation="90" wrapText="1"/>
    </xf>
    <xf numFmtId="211" fontId="22" fillId="0" borderId="76" xfId="0" applyNumberFormat="1" applyFont="1" applyFill="1" applyBorder="1" applyAlignment="1">
      <alignment horizontal="center" vertical="center" textRotation="90" wrapText="1"/>
    </xf>
    <xf numFmtId="211" fontId="22" fillId="0" borderId="59" xfId="0" applyNumberFormat="1" applyFont="1" applyFill="1" applyBorder="1" applyAlignment="1">
      <alignment horizontal="center" vertical="center" textRotation="90" wrapText="1"/>
    </xf>
    <xf numFmtId="211" fontId="22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7.7109375" style="153" bestFit="1" customWidth="1"/>
    <col min="2" max="2" width="42.421875" style="154" customWidth="1"/>
    <col min="3" max="3" width="8.7109375" style="153" customWidth="1"/>
    <col min="4" max="4" width="13.8515625" style="45" customWidth="1"/>
    <col min="5" max="5" width="14.140625" style="153" customWidth="1"/>
    <col min="6" max="6" width="12.140625" style="153" customWidth="1"/>
    <col min="7" max="7" width="10.8515625" style="45" customWidth="1"/>
    <col min="8" max="8" width="10.421875" style="153" customWidth="1"/>
    <col min="9" max="9" width="11.28125" style="153" customWidth="1"/>
    <col min="10" max="10" width="11.140625" style="45" customWidth="1"/>
    <col min="11" max="11" width="9.140625" style="45" customWidth="1"/>
    <col min="12" max="12" width="11.8515625" style="45" customWidth="1"/>
    <col min="13" max="13" width="9.7109375" style="45" bestFit="1" customWidth="1"/>
    <col min="14" max="16384" width="9.140625" style="45" customWidth="1"/>
  </cols>
  <sheetData>
    <row r="1" spans="8:10" ht="21.75" customHeight="1">
      <c r="H1" s="379"/>
      <c r="I1" s="379"/>
      <c r="J1" s="379"/>
    </row>
    <row r="2" spans="1:10" ht="119.25" customHeight="1">
      <c r="A2" s="45"/>
      <c r="B2" s="45"/>
      <c r="C2" s="384" t="s">
        <v>394</v>
      </c>
      <c r="D2" s="384"/>
      <c r="E2" s="384"/>
      <c r="F2" s="384"/>
      <c r="G2" s="384"/>
      <c r="H2" s="377" t="s">
        <v>794</v>
      </c>
      <c r="I2" s="378"/>
      <c r="J2" s="378"/>
    </row>
    <row r="3" spans="1:10" ht="24.75" customHeight="1">
      <c r="A3" s="45"/>
      <c r="B3" s="384" t="s">
        <v>628</v>
      </c>
      <c r="C3" s="384"/>
      <c r="D3" s="384"/>
      <c r="E3" s="384"/>
      <c r="F3" s="384"/>
      <c r="G3" s="384"/>
      <c r="H3" s="384"/>
      <c r="I3" s="384"/>
      <c r="J3" s="384"/>
    </row>
    <row r="4" spans="1:10" ht="13.5" thickBot="1">
      <c r="A4" s="45"/>
      <c r="B4" s="45"/>
      <c r="C4" s="45"/>
      <c r="E4" s="45"/>
      <c r="F4" s="45"/>
      <c r="H4" s="45"/>
      <c r="I4" s="385" t="s">
        <v>395</v>
      </c>
      <c r="J4" s="385"/>
    </row>
    <row r="5" spans="1:10" ht="13.5" customHeight="1" thickBot="1">
      <c r="A5" s="155"/>
      <c r="B5" s="155"/>
      <c r="C5" s="155"/>
      <c r="D5" s="386" t="s">
        <v>254</v>
      </c>
      <c r="E5" s="386"/>
      <c r="F5" s="386"/>
      <c r="G5" s="371" t="s">
        <v>274</v>
      </c>
      <c r="H5" s="372"/>
      <c r="I5" s="372"/>
      <c r="J5" s="373"/>
    </row>
    <row r="6" spans="1:10" ht="12.75" customHeight="1">
      <c r="A6" s="380" t="s">
        <v>467</v>
      </c>
      <c r="B6" s="380" t="s">
        <v>280</v>
      </c>
      <c r="C6" s="380" t="s">
        <v>466</v>
      </c>
      <c r="D6" s="382" t="s">
        <v>473</v>
      </c>
      <c r="E6" s="24" t="s">
        <v>428</v>
      </c>
      <c r="F6" s="24"/>
      <c r="G6" s="374" t="s">
        <v>275</v>
      </c>
      <c r="H6" s="375"/>
      <c r="I6" s="375"/>
      <c r="J6" s="376"/>
    </row>
    <row r="7" spans="1:10" ht="26.25" thickBot="1">
      <c r="A7" s="381"/>
      <c r="B7" s="381"/>
      <c r="C7" s="381"/>
      <c r="D7" s="383"/>
      <c r="E7" s="25" t="s">
        <v>468</v>
      </c>
      <c r="F7" s="26" t="s">
        <v>469</v>
      </c>
      <c r="G7" s="27">
        <v>1</v>
      </c>
      <c r="H7" s="27">
        <v>2</v>
      </c>
      <c r="I7" s="27">
        <v>3</v>
      </c>
      <c r="J7" s="27">
        <v>4</v>
      </c>
    </row>
    <row r="8" spans="1:10" s="153" customFormat="1" ht="12.75">
      <c r="A8" s="157">
        <v>1</v>
      </c>
      <c r="B8" s="158">
        <v>2</v>
      </c>
      <c r="C8" s="159">
        <v>3</v>
      </c>
      <c r="D8" s="159">
        <v>4</v>
      </c>
      <c r="E8" s="159">
        <v>5</v>
      </c>
      <c r="F8" s="158">
        <v>6</v>
      </c>
      <c r="G8" s="159">
        <v>7</v>
      </c>
      <c r="H8" s="159">
        <v>8</v>
      </c>
      <c r="I8" s="158">
        <v>9</v>
      </c>
      <c r="J8" s="160">
        <v>10</v>
      </c>
    </row>
    <row r="9" spans="1:15" ht="36" customHeight="1">
      <c r="A9" s="161" t="s">
        <v>159</v>
      </c>
      <c r="B9" s="162" t="s">
        <v>713</v>
      </c>
      <c r="C9" s="163"/>
      <c r="D9" s="164">
        <f aca="true" t="shared" si="0" ref="D9:J9">SUM(D10,D46,D65)</f>
        <v>688408.3</v>
      </c>
      <c r="E9" s="164">
        <f t="shared" si="0"/>
        <v>675853.3</v>
      </c>
      <c r="F9" s="164">
        <f t="shared" si="0"/>
        <v>96876</v>
      </c>
      <c r="G9" s="164">
        <f t="shared" si="0"/>
        <v>188848.3</v>
      </c>
      <c r="H9" s="164">
        <f t="shared" si="0"/>
        <v>353026.4</v>
      </c>
      <c r="I9" s="164">
        <f t="shared" si="0"/>
        <v>523467.80000000005</v>
      </c>
      <c r="J9" s="164">
        <f t="shared" si="0"/>
        <v>688408.3</v>
      </c>
      <c r="L9" s="370"/>
      <c r="M9" s="326"/>
      <c r="N9" s="326"/>
      <c r="O9" s="326"/>
    </row>
    <row r="10" spans="1:15" s="295" customFormat="1" ht="42" customHeight="1">
      <c r="A10" s="165" t="s">
        <v>160</v>
      </c>
      <c r="B10" s="166" t="s">
        <v>714</v>
      </c>
      <c r="C10" s="167">
        <v>7100</v>
      </c>
      <c r="D10" s="164">
        <f>SUM(D11,D15,D17,D37,D40)</f>
        <v>146396.5</v>
      </c>
      <c r="E10" s="164">
        <f>SUM(E11,E15,E17,E37,E40)</f>
        <v>146396.5</v>
      </c>
      <c r="F10" s="168" t="s">
        <v>165</v>
      </c>
      <c r="G10" s="164">
        <f>SUM(G11,G15,G17,G37,G40)</f>
        <v>44789.5</v>
      </c>
      <c r="H10" s="164">
        <f>SUM(H11,H15,H17,H37,H40)</f>
        <v>76618</v>
      </c>
      <c r="I10" s="164">
        <f>SUM(I11,I15,I17,I37,I40)</f>
        <v>110506.2</v>
      </c>
      <c r="J10" s="164">
        <f>SUM(J11,J15,J17,J37,J40)</f>
        <v>146396.5</v>
      </c>
      <c r="L10" s="327"/>
      <c r="M10" s="327"/>
      <c r="N10" s="327"/>
      <c r="O10" s="327"/>
    </row>
    <row r="11" spans="1:15" s="295" customFormat="1" ht="41.25" customHeight="1">
      <c r="A11" s="165" t="s">
        <v>491</v>
      </c>
      <c r="B11" s="169" t="s">
        <v>537</v>
      </c>
      <c r="C11" s="170">
        <v>7131</v>
      </c>
      <c r="D11" s="115">
        <f>SUM(E11:F11)</f>
        <v>62469.8</v>
      </c>
      <c r="E11" s="171">
        <f>SUM(E12:E13:E14)</f>
        <v>62469.8</v>
      </c>
      <c r="F11" s="168" t="s">
        <v>165</v>
      </c>
      <c r="G11" s="171">
        <f>SUM(G12:G13:G14)</f>
        <v>19239.9</v>
      </c>
      <c r="H11" s="171">
        <f>SUM(H12:H13:H14)</f>
        <v>32921.6</v>
      </c>
      <c r="I11" s="171">
        <f>SUM(I12:I13:I14)</f>
        <v>47164.9</v>
      </c>
      <c r="J11" s="171">
        <f>SUM(J12:J13:J14)</f>
        <v>62469.8</v>
      </c>
      <c r="L11" s="153"/>
      <c r="M11" s="330"/>
      <c r="N11" s="153"/>
      <c r="O11" s="153"/>
    </row>
    <row r="12" spans="1:15" ht="40.5" customHeight="1">
      <c r="A12" s="172" t="s">
        <v>286</v>
      </c>
      <c r="B12" s="173" t="s">
        <v>410</v>
      </c>
      <c r="C12" s="174"/>
      <c r="D12" s="115">
        <f>SUM(E12:F12)</f>
        <v>0</v>
      </c>
      <c r="E12" s="115"/>
      <c r="F12" s="115" t="s">
        <v>165</v>
      </c>
      <c r="G12" s="296"/>
      <c r="H12" s="174"/>
      <c r="I12" s="174"/>
      <c r="J12" s="115"/>
      <c r="L12" s="328"/>
      <c r="M12" s="329"/>
      <c r="N12" s="328"/>
      <c r="O12" s="328"/>
    </row>
    <row r="13" spans="1:10" ht="32.25" customHeight="1">
      <c r="A13" s="175">
        <v>1112</v>
      </c>
      <c r="B13" s="173" t="s">
        <v>281</v>
      </c>
      <c r="C13" s="174"/>
      <c r="D13" s="115">
        <f>SUM(E13:F13)</f>
        <v>0</v>
      </c>
      <c r="E13" s="115"/>
      <c r="F13" s="115" t="s">
        <v>165</v>
      </c>
      <c r="G13" s="115"/>
      <c r="H13" s="115"/>
      <c r="I13" s="115"/>
      <c r="J13" s="115"/>
    </row>
    <row r="14" spans="1:10" ht="32.25" customHeight="1">
      <c r="A14" s="182">
        <v>1113</v>
      </c>
      <c r="B14" s="297" t="s">
        <v>777</v>
      </c>
      <c r="C14" s="174"/>
      <c r="D14" s="35">
        <f>SUM(E14:F14)</f>
        <v>62469.8</v>
      </c>
      <c r="E14" s="168">
        <v>62469.8</v>
      </c>
      <c r="F14" s="168"/>
      <c r="G14" s="168">
        <v>19239.9</v>
      </c>
      <c r="H14" s="168">
        <v>32921.6</v>
      </c>
      <c r="I14" s="168">
        <v>47164.9</v>
      </c>
      <c r="J14" s="168">
        <v>62469.8</v>
      </c>
    </row>
    <row r="15" spans="1:10" s="295" customFormat="1" ht="29.25" customHeight="1">
      <c r="A15" s="176">
        <v>1120</v>
      </c>
      <c r="B15" s="169" t="s">
        <v>538</v>
      </c>
      <c r="C15" s="170">
        <v>7136</v>
      </c>
      <c r="D15" s="171">
        <f>SUM(D16)</f>
        <v>78708.4</v>
      </c>
      <c r="E15" s="171">
        <f>SUM(E16)</f>
        <v>78708.4</v>
      </c>
      <c r="F15" s="168" t="s">
        <v>165</v>
      </c>
      <c r="G15" s="171">
        <f>SUM(G16)</f>
        <v>24242.1</v>
      </c>
      <c r="H15" s="171">
        <f>SUM(H16)</f>
        <v>41087.3</v>
      </c>
      <c r="I15" s="171">
        <f>SUM(I16)</f>
        <v>59424.6</v>
      </c>
      <c r="J15" s="171">
        <f>SUM(J16)</f>
        <v>78708.4</v>
      </c>
    </row>
    <row r="16" spans="1:10" ht="36.75" customHeight="1">
      <c r="A16" s="172" t="s">
        <v>287</v>
      </c>
      <c r="B16" s="298" t="s">
        <v>539</v>
      </c>
      <c r="C16" s="174"/>
      <c r="D16" s="35">
        <f>SUM(E16:F16)</f>
        <v>78708.4</v>
      </c>
      <c r="E16" s="35">
        <v>78708.4</v>
      </c>
      <c r="F16" s="35" t="s">
        <v>165</v>
      </c>
      <c r="G16" s="35">
        <v>24242.1</v>
      </c>
      <c r="H16" s="35">
        <v>41087.3</v>
      </c>
      <c r="I16" s="35">
        <v>59424.6</v>
      </c>
      <c r="J16" s="35">
        <v>78708.4</v>
      </c>
    </row>
    <row r="17" spans="1:10" ht="87.75" customHeight="1">
      <c r="A17" s="177" t="s">
        <v>494</v>
      </c>
      <c r="B17" s="187" t="s">
        <v>778</v>
      </c>
      <c r="C17" s="170">
        <v>7145</v>
      </c>
      <c r="D17" s="168">
        <f aca="true" t="shared" si="1" ref="D17:D22">E17</f>
        <v>2418.3</v>
      </c>
      <c r="E17" s="168">
        <f>SUM(E18,E19,E20,E21,E22,E23,E24,E25,E26,E27,E28,E29,E30,E31,E32,E33,E34,E35,E36)</f>
        <v>2418.3</v>
      </c>
      <c r="F17" s="168" t="s">
        <v>165</v>
      </c>
      <c r="G17" s="168">
        <f>SUM(G18,G19,G20,G21,G22,G23,G24,G25,G26,G27,G28,G29,G30,G31,G32,G33,G34,G35,G36)</f>
        <v>607.5</v>
      </c>
      <c r="H17" s="168">
        <f>SUM(H18,H19,H20,H21,H22,H23,H24,H25,H26,H27,H28,H29,H30,H31,H32,H33,H34,H35,H36)</f>
        <v>1209.1</v>
      </c>
      <c r="I17" s="168">
        <f>SUM(I18,I19,I20,I21,I22,I23,I24,I25,I26,I27,I28,I29,I30,I31,I32,I33,I34,I35,I36)</f>
        <v>1816.7</v>
      </c>
      <c r="J17" s="168">
        <f>SUM(J18,J19,J20,J21,J22,J23,J24,J25,J26,J27,J28,J29,J30,J31,J32,J33,J34,J35,J36)</f>
        <v>2418.3</v>
      </c>
    </row>
    <row r="18" spans="1:10" ht="53.25" customHeight="1">
      <c r="A18" s="178" t="s">
        <v>540</v>
      </c>
      <c r="B18" s="290" t="s">
        <v>541</v>
      </c>
      <c r="C18" s="179"/>
      <c r="D18" s="180">
        <f t="shared" si="1"/>
        <v>0</v>
      </c>
      <c r="E18" s="180"/>
      <c r="F18" s="180" t="s">
        <v>165</v>
      </c>
      <c r="G18" s="180"/>
      <c r="H18" s="180"/>
      <c r="I18" s="180"/>
      <c r="J18" s="180"/>
    </row>
    <row r="19" spans="1:10" ht="42" customHeight="1">
      <c r="A19" s="181" t="s">
        <v>542</v>
      </c>
      <c r="B19" s="190" t="s">
        <v>543</v>
      </c>
      <c r="C19" s="174"/>
      <c r="D19" s="115">
        <f t="shared" si="1"/>
        <v>0</v>
      </c>
      <c r="E19" s="115"/>
      <c r="F19" s="115" t="s">
        <v>165</v>
      </c>
      <c r="G19" s="180"/>
      <c r="H19" s="180"/>
      <c r="I19" s="180"/>
      <c r="J19" s="180"/>
    </row>
    <row r="20" spans="1:10" ht="29.25" customHeight="1">
      <c r="A20" s="181" t="s">
        <v>544</v>
      </c>
      <c r="B20" s="190" t="s">
        <v>545</v>
      </c>
      <c r="C20" s="174"/>
      <c r="D20" s="115">
        <f t="shared" si="1"/>
        <v>0</v>
      </c>
      <c r="E20" s="115"/>
      <c r="F20" s="115" t="s">
        <v>165</v>
      </c>
      <c r="G20" s="180"/>
      <c r="H20" s="180"/>
      <c r="I20" s="180"/>
      <c r="J20" s="180"/>
    </row>
    <row r="21" spans="1:10" ht="118.5" customHeight="1">
      <c r="A21" s="181" t="s">
        <v>546</v>
      </c>
      <c r="B21" s="190" t="s">
        <v>547</v>
      </c>
      <c r="C21" s="174"/>
      <c r="D21" s="115">
        <f t="shared" si="1"/>
        <v>400</v>
      </c>
      <c r="E21" s="115">
        <v>400</v>
      </c>
      <c r="F21" s="115" t="s">
        <v>165</v>
      </c>
      <c r="G21" s="180">
        <v>100</v>
      </c>
      <c r="H21" s="180">
        <v>200</v>
      </c>
      <c r="I21" s="180">
        <v>300</v>
      </c>
      <c r="J21" s="180">
        <v>400</v>
      </c>
    </row>
    <row r="22" spans="1:10" ht="93" customHeight="1">
      <c r="A22" s="175">
        <v>11305</v>
      </c>
      <c r="B22" s="190" t="s">
        <v>548</v>
      </c>
      <c r="C22" s="174"/>
      <c r="D22" s="115">
        <f t="shared" si="1"/>
        <v>0</v>
      </c>
      <c r="E22" s="115"/>
      <c r="F22" s="115" t="s">
        <v>165</v>
      </c>
      <c r="G22" s="180"/>
      <c r="H22" s="180"/>
      <c r="I22" s="180"/>
      <c r="J22" s="180"/>
    </row>
    <row r="23" spans="1:10" ht="57.75" customHeight="1">
      <c r="A23" s="175">
        <v>11306</v>
      </c>
      <c r="B23" s="190" t="s">
        <v>520</v>
      </c>
      <c r="C23" s="174"/>
      <c r="D23" s="115">
        <f aca="true" t="shared" si="2" ref="D23:D36">E23</f>
        <v>0</v>
      </c>
      <c r="E23" s="115"/>
      <c r="F23" s="115" t="s">
        <v>165</v>
      </c>
      <c r="G23" s="180"/>
      <c r="H23" s="180"/>
      <c r="I23" s="180"/>
      <c r="J23" s="180"/>
    </row>
    <row r="24" spans="1:10" ht="105" customHeight="1">
      <c r="A24" s="175">
        <v>11307</v>
      </c>
      <c r="B24" s="190" t="s">
        <v>549</v>
      </c>
      <c r="C24" s="174"/>
      <c r="D24" s="115">
        <f t="shared" si="2"/>
        <v>1822</v>
      </c>
      <c r="E24" s="115">
        <v>1822</v>
      </c>
      <c r="F24" s="115" t="s">
        <v>165</v>
      </c>
      <c r="G24" s="180">
        <v>455.5</v>
      </c>
      <c r="H24" s="180">
        <v>911</v>
      </c>
      <c r="I24" s="180">
        <v>1366.5</v>
      </c>
      <c r="J24" s="180">
        <v>1822</v>
      </c>
    </row>
    <row r="25" spans="1:10" ht="81" customHeight="1">
      <c r="A25" s="182">
        <v>11308</v>
      </c>
      <c r="B25" s="190" t="s">
        <v>559</v>
      </c>
      <c r="C25" s="174"/>
      <c r="D25" s="115">
        <f t="shared" si="2"/>
        <v>0</v>
      </c>
      <c r="E25" s="115"/>
      <c r="F25" s="115" t="s">
        <v>165</v>
      </c>
      <c r="G25" s="180"/>
      <c r="H25" s="180"/>
      <c r="I25" s="180"/>
      <c r="J25" s="180"/>
    </row>
    <row r="26" spans="1:10" ht="80.25" customHeight="1">
      <c r="A26" s="182">
        <v>11309</v>
      </c>
      <c r="B26" s="190" t="s">
        <v>550</v>
      </c>
      <c r="C26" s="174"/>
      <c r="D26" s="115">
        <f t="shared" si="2"/>
        <v>0</v>
      </c>
      <c r="E26" s="115"/>
      <c r="F26" s="115" t="s">
        <v>165</v>
      </c>
      <c r="G26" s="180"/>
      <c r="H26" s="180"/>
      <c r="I26" s="180"/>
      <c r="J26" s="180"/>
    </row>
    <row r="27" spans="1:10" ht="55.5" customHeight="1">
      <c r="A27" s="182">
        <v>11310</v>
      </c>
      <c r="B27" s="290" t="s">
        <v>551</v>
      </c>
      <c r="C27" s="174"/>
      <c r="D27" s="115">
        <f t="shared" si="2"/>
        <v>139</v>
      </c>
      <c r="E27" s="115">
        <v>139</v>
      </c>
      <c r="F27" s="115" t="s">
        <v>165</v>
      </c>
      <c r="G27" s="180">
        <v>37.7</v>
      </c>
      <c r="H27" s="180">
        <v>69.5</v>
      </c>
      <c r="I27" s="180">
        <v>107.2</v>
      </c>
      <c r="J27" s="180">
        <v>139</v>
      </c>
    </row>
    <row r="28" spans="1:10" ht="58.5" customHeight="1">
      <c r="A28" s="182">
        <v>11311</v>
      </c>
      <c r="B28" s="190" t="s">
        <v>552</v>
      </c>
      <c r="C28" s="174"/>
      <c r="D28" s="115">
        <f t="shared" si="2"/>
        <v>0</v>
      </c>
      <c r="E28" s="115"/>
      <c r="F28" s="115" t="s">
        <v>165</v>
      </c>
      <c r="G28" s="180"/>
      <c r="H28" s="180"/>
      <c r="I28" s="180"/>
      <c r="J28" s="180"/>
    </row>
    <row r="29" spans="1:10" ht="130.5" customHeight="1">
      <c r="A29" s="182">
        <v>11312</v>
      </c>
      <c r="B29" s="190" t="s">
        <v>553</v>
      </c>
      <c r="C29" s="174"/>
      <c r="D29" s="115">
        <f t="shared" si="2"/>
        <v>57.3</v>
      </c>
      <c r="E29" s="115">
        <v>57.3</v>
      </c>
      <c r="F29" s="115" t="s">
        <v>165</v>
      </c>
      <c r="G29" s="180">
        <v>14.3</v>
      </c>
      <c r="H29" s="180">
        <v>28.6</v>
      </c>
      <c r="I29" s="180">
        <v>43</v>
      </c>
      <c r="J29" s="180">
        <v>57.3</v>
      </c>
    </row>
    <row r="30" spans="1:10" ht="102" customHeight="1">
      <c r="A30" s="182">
        <v>11313</v>
      </c>
      <c r="B30" s="290" t="s">
        <v>554</v>
      </c>
      <c r="C30" s="174"/>
      <c r="D30" s="115">
        <f t="shared" si="2"/>
        <v>0</v>
      </c>
      <c r="E30" s="115"/>
      <c r="F30" s="115" t="s">
        <v>165</v>
      </c>
      <c r="G30" s="180"/>
      <c r="H30" s="180"/>
      <c r="I30" s="180"/>
      <c r="J30" s="180"/>
    </row>
    <row r="31" spans="1:10" ht="40.5" customHeight="1">
      <c r="A31" s="182">
        <v>11314</v>
      </c>
      <c r="B31" s="290" t="s">
        <v>555</v>
      </c>
      <c r="C31" s="174"/>
      <c r="D31" s="115">
        <f t="shared" si="2"/>
        <v>0</v>
      </c>
      <c r="E31" s="115"/>
      <c r="F31" s="115" t="s">
        <v>165</v>
      </c>
      <c r="G31" s="180"/>
      <c r="H31" s="180"/>
      <c r="I31" s="180"/>
      <c r="J31" s="180"/>
    </row>
    <row r="32" spans="1:10" ht="63.75">
      <c r="A32" s="182">
        <v>11315</v>
      </c>
      <c r="B32" s="290" t="s">
        <v>556</v>
      </c>
      <c r="C32" s="174"/>
      <c r="D32" s="115">
        <f t="shared" si="2"/>
        <v>0</v>
      </c>
      <c r="E32" s="115"/>
      <c r="F32" s="115" t="s">
        <v>165</v>
      </c>
      <c r="G32" s="180"/>
      <c r="H32" s="180"/>
      <c r="I32" s="180"/>
      <c r="J32" s="180"/>
    </row>
    <row r="33" spans="1:10" ht="41.25" customHeight="1">
      <c r="A33" s="183">
        <v>11316</v>
      </c>
      <c r="B33" s="290" t="s">
        <v>521</v>
      </c>
      <c r="C33" s="174"/>
      <c r="D33" s="115">
        <f t="shared" si="2"/>
        <v>0</v>
      </c>
      <c r="E33" s="115"/>
      <c r="F33" s="115" t="s">
        <v>165</v>
      </c>
      <c r="G33" s="180"/>
      <c r="H33" s="180"/>
      <c r="I33" s="180"/>
      <c r="J33" s="180"/>
    </row>
    <row r="34" spans="1:10" ht="51.75" customHeight="1">
      <c r="A34" s="183">
        <v>11317</v>
      </c>
      <c r="B34" s="290" t="s">
        <v>536</v>
      </c>
      <c r="C34" s="174"/>
      <c r="D34" s="115">
        <f t="shared" si="2"/>
        <v>0</v>
      </c>
      <c r="E34" s="115"/>
      <c r="F34" s="115" t="s">
        <v>165</v>
      </c>
      <c r="G34" s="180"/>
      <c r="H34" s="180"/>
      <c r="I34" s="180"/>
      <c r="J34" s="180"/>
    </row>
    <row r="35" spans="1:10" ht="42.75" customHeight="1">
      <c r="A35" s="183">
        <v>11318</v>
      </c>
      <c r="B35" s="290" t="s">
        <v>557</v>
      </c>
      <c r="C35" s="174"/>
      <c r="D35" s="115">
        <f t="shared" si="2"/>
        <v>0</v>
      </c>
      <c r="E35" s="115"/>
      <c r="F35" s="115" t="s">
        <v>165</v>
      </c>
      <c r="G35" s="180"/>
      <c r="H35" s="180"/>
      <c r="I35" s="180"/>
      <c r="J35" s="180"/>
    </row>
    <row r="36" spans="1:10" ht="27" customHeight="1">
      <c r="A36" s="182">
        <v>11319</v>
      </c>
      <c r="B36" s="290" t="s">
        <v>558</v>
      </c>
      <c r="C36" s="174"/>
      <c r="D36" s="115">
        <f t="shared" si="2"/>
        <v>0</v>
      </c>
      <c r="E36" s="115"/>
      <c r="F36" s="115"/>
      <c r="G36" s="180"/>
      <c r="H36" s="180"/>
      <c r="I36" s="180"/>
      <c r="J36" s="180"/>
    </row>
    <row r="37" spans="1:10" s="295" customFormat="1" ht="37.5" customHeight="1">
      <c r="A37" s="175">
        <v>1140</v>
      </c>
      <c r="B37" s="190" t="s">
        <v>560</v>
      </c>
      <c r="C37" s="174">
        <v>7146</v>
      </c>
      <c r="D37" s="289">
        <f>E37</f>
        <v>2800</v>
      </c>
      <c r="E37" s="289">
        <f>SUM(E38,E39)</f>
        <v>2800</v>
      </c>
      <c r="F37" s="115" t="s">
        <v>165</v>
      </c>
      <c r="G37" s="289">
        <f>SUM(G38,G39)</f>
        <v>700</v>
      </c>
      <c r="H37" s="289">
        <f>SUM(H38,H39)</f>
        <v>1400</v>
      </c>
      <c r="I37" s="289">
        <f>SUM(I38,I39)</f>
        <v>2100</v>
      </c>
      <c r="J37" s="289">
        <f>SUM(J38,J39)</f>
        <v>2800</v>
      </c>
    </row>
    <row r="38" spans="1:10" ht="93.75" customHeight="1">
      <c r="A38" s="175">
        <v>1141</v>
      </c>
      <c r="B38" s="190" t="s">
        <v>561</v>
      </c>
      <c r="C38" s="159"/>
      <c r="D38" s="185">
        <f>SUM(E38:F38)</f>
        <v>2000</v>
      </c>
      <c r="E38" s="185">
        <v>2000</v>
      </c>
      <c r="F38" s="185" t="s">
        <v>165</v>
      </c>
      <c r="G38" s="185">
        <v>500</v>
      </c>
      <c r="H38" s="185">
        <v>1000</v>
      </c>
      <c r="I38" s="185">
        <v>1500</v>
      </c>
      <c r="J38" s="185">
        <v>2000</v>
      </c>
    </row>
    <row r="39" spans="1:10" ht="104.25" customHeight="1">
      <c r="A39" s="186">
        <v>1142</v>
      </c>
      <c r="B39" s="190" t="s">
        <v>562</v>
      </c>
      <c r="C39" s="174"/>
      <c r="D39" s="115">
        <f>SUM(E39:F39)</f>
        <v>800</v>
      </c>
      <c r="E39" s="115">
        <v>800</v>
      </c>
      <c r="F39" s="115" t="s">
        <v>165</v>
      </c>
      <c r="G39" s="185">
        <v>200</v>
      </c>
      <c r="H39" s="185">
        <v>400</v>
      </c>
      <c r="I39" s="185">
        <v>600</v>
      </c>
      <c r="J39" s="185">
        <v>800</v>
      </c>
    </row>
    <row r="40" spans="1:10" s="295" customFormat="1" ht="29.25" customHeight="1">
      <c r="A40" s="182">
        <v>1150</v>
      </c>
      <c r="B40" s="290" t="s">
        <v>563</v>
      </c>
      <c r="C40" s="174">
        <v>7161</v>
      </c>
      <c r="D40" s="291">
        <f>SUM(D41,D45)</f>
        <v>0</v>
      </c>
      <c r="E40" s="291">
        <f>SUM(E41,E45)</f>
        <v>0</v>
      </c>
      <c r="F40" s="180" t="s">
        <v>165</v>
      </c>
      <c r="G40" s="291">
        <f>SUM(G41,G45)</f>
        <v>0</v>
      </c>
      <c r="H40" s="291">
        <f>SUM(H41,H45)</f>
        <v>0</v>
      </c>
      <c r="I40" s="291">
        <f>SUM(I41,I45)</f>
        <v>0</v>
      </c>
      <c r="J40" s="291">
        <f>SUM(J41,J45)</f>
        <v>0</v>
      </c>
    </row>
    <row r="41" spans="1:10" ht="67.5" customHeight="1">
      <c r="A41" s="182">
        <v>1151</v>
      </c>
      <c r="B41" s="187" t="s">
        <v>564</v>
      </c>
      <c r="C41" s="188"/>
      <c r="D41" s="180">
        <f>SUM(D42:D44)</f>
        <v>0</v>
      </c>
      <c r="E41" s="180">
        <f>SUM(E42:E44)</f>
        <v>0</v>
      </c>
      <c r="F41" s="180" t="s">
        <v>165</v>
      </c>
      <c r="G41" s="180">
        <f>SUM(G42:G44)</f>
        <v>0</v>
      </c>
      <c r="H41" s="180">
        <f>SUM(H42:H44)</f>
        <v>0</v>
      </c>
      <c r="I41" s="180">
        <f>SUM(I42:I44)</f>
        <v>0</v>
      </c>
      <c r="J41" s="180">
        <f>SUM(J42:J44)</f>
        <v>0</v>
      </c>
    </row>
    <row r="42" spans="1:10" ht="16.5" customHeight="1">
      <c r="A42" s="189">
        <v>1152</v>
      </c>
      <c r="B42" s="190" t="s">
        <v>565</v>
      </c>
      <c r="C42" s="174"/>
      <c r="D42" s="115">
        <f>SUM(E42:F42)</f>
        <v>0</v>
      </c>
      <c r="E42" s="115"/>
      <c r="F42" s="115" t="s">
        <v>165</v>
      </c>
      <c r="G42" s="191"/>
      <c r="H42" s="191"/>
      <c r="I42" s="191"/>
      <c r="J42" s="191"/>
    </row>
    <row r="43" spans="1:10" ht="16.5" customHeight="1">
      <c r="A43" s="189">
        <v>1153</v>
      </c>
      <c r="B43" s="192" t="s">
        <v>566</v>
      </c>
      <c r="C43" s="174"/>
      <c r="D43" s="115">
        <f>SUM(E43:F43)</f>
        <v>0</v>
      </c>
      <c r="E43" s="191"/>
      <c r="F43" s="115" t="s">
        <v>165</v>
      </c>
      <c r="G43" s="191"/>
      <c r="H43" s="191"/>
      <c r="I43" s="191"/>
      <c r="J43" s="191"/>
    </row>
    <row r="44" spans="1:10" ht="25.5">
      <c r="A44" s="189">
        <v>1154</v>
      </c>
      <c r="B44" s="190" t="s">
        <v>567</v>
      </c>
      <c r="C44" s="174"/>
      <c r="D44" s="115">
        <f>SUM(E44:F44)</f>
        <v>0</v>
      </c>
      <c r="E44" s="191"/>
      <c r="F44" s="115" t="s">
        <v>165</v>
      </c>
      <c r="G44" s="191"/>
      <c r="H44" s="191"/>
      <c r="I44" s="191"/>
      <c r="J44" s="191"/>
    </row>
    <row r="45" spans="1:10" ht="89.25">
      <c r="A45" s="189">
        <v>1155</v>
      </c>
      <c r="B45" s="187" t="s">
        <v>568</v>
      </c>
      <c r="C45" s="174"/>
      <c r="D45" s="115">
        <f>SUM(E45:F45)</f>
        <v>0</v>
      </c>
      <c r="E45" s="191"/>
      <c r="F45" s="115" t="s">
        <v>165</v>
      </c>
      <c r="G45" s="191"/>
      <c r="H45" s="191"/>
      <c r="I45" s="191"/>
      <c r="J45" s="191"/>
    </row>
    <row r="46" spans="1:10" s="295" customFormat="1" ht="45" customHeight="1">
      <c r="A46" s="182">
        <v>1200</v>
      </c>
      <c r="B46" s="290" t="s">
        <v>779</v>
      </c>
      <c r="C46" s="174">
        <v>7300</v>
      </c>
      <c r="D46" s="291">
        <f aca="true" t="shared" si="3" ref="D46:J46">SUM(D47,D49,D51,D53,D55,D62)</f>
        <v>449309.4</v>
      </c>
      <c r="E46" s="291">
        <f t="shared" si="3"/>
        <v>449309.4</v>
      </c>
      <c r="F46" s="291">
        <f t="shared" si="3"/>
        <v>0</v>
      </c>
      <c r="G46" s="291">
        <f t="shared" si="3"/>
        <v>112327.5</v>
      </c>
      <c r="H46" s="291">
        <f t="shared" si="3"/>
        <v>224654.7</v>
      </c>
      <c r="I46" s="291">
        <f t="shared" si="3"/>
        <v>336982.2</v>
      </c>
      <c r="J46" s="291">
        <f t="shared" si="3"/>
        <v>449309.4</v>
      </c>
    </row>
    <row r="47" spans="1:10" s="295" customFormat="1" ht="50.25" customHeight="1">
      <c r="A47" s="176">
        <v>1210</v>
      </c>
      <c r="B47" s="290" t="s">
        <v>569</v>
      </c>
      <c r="C47" s="170">
        <v>7311</v>
      </c>
      <c r="D47" s="35">
        <f>SUM(D48)</f>
        <v>0</v>
      </c>
      <c r="E47" s="35">
        <f>SUM(E48)</f>
        <v>0</v>
      </c>
      <c r="F47" s="168" t="s">
        <v>165</v>
      </c>
      <c r="G47" s="35">
        <f>SUM(G48)</f>
        <v>0</v>
      </c>
      <c r="H47" s="35">
        <f>SUM(H48)</f>
        <v>0</v>
      </c>
      <c r="I47" s="35">
        <f>SUM(I48)</f>
        <v>0</v>
      </c>
      <c r="J47" s="35">
        <f>SUM(J48)</f>
        <v>0</v>
      </c>
    </row>
    <row r="48" spans="1:10" ht="65.25" customHeight="1">
      <c r="A48" s="175">
        <v>1211</v>
      </c>
      <c r="B48" s="187" t="s">
        <v>570</v>
      </c>
      <c r="C48" s="193"/>
      <c r="D48" s="115">
        <f>SUM(E48:F48)</f>
        <v>0</v>
      </c>
      <c r="E48" s="191"/>
      <c r="F48" s="115" t="s">
        <v>165</v>
      </c>
      <c r="G48" s="191"/>
      <c r="H48" s="191"/>
      <c r="I48" s="191"/>
      <c r="J48" s="191"/>
    </row>
    <row r="49" spans="1:10" s="295" customFormat="1" ht="38.25">
      <c r="A49" s="176">
        <v>1220</v>
      </c>
      <c r="B49" s="290" t="s">
        <v>571</v>
      </c>
      <c r="C49" s="194">
        <v>7312</v>
      </c>
      <c r="D49" s="35">
        <f>SUM(D50)</f>
        <v>0</v>
      </c>
      <c r="E49" s="168" t="s">
        <v>165</v>
      </c>
      <c r="F49" s="35">
        <f>SUM(F50)</f>
        <v>0</v>
      </c>
      <c r="G49" s="35">
        <f>SUM(G50)</f>
        <v>0</v>
      </c>
      <c r="H49" s="35">
        <f>SUM(H50)</f>
        <v>0</v>
      </c>
      <c r="I49" s="35">
        <f>SUM(I50)</f>
        <v>0</v>
      </c>
      <c r="J49" s="35">
        <f>SUM(J50)</f>
        <v>0</v>
      </c>
    </row>
    <row r="50" spans="1:10" ht="66.75" customHeight="1">
      <c r="A50" s="186">
        <v>1221</v>
      </c>
      <c r="B50" s="187" t="s">
        <v>572</v>
      </c>
      <c r="C50" s="193"/>
      <c r="D50" s="115">
        <f>SUM(E50:F50)</f>
        <v>0</v>
      </c>
      <c r="E50" s="115" t="s">
        <v>165</v>
      </c>
      <c r="F50" s="115">
        <v>0</v>
      </c>
      <c r="G50" s="115"/>
      <c r="H50" s="115"/>
      <c r="I50" s="115"/>
      <c r="J50" s="115"/>
    </row>
    <row r="51" spans="1:10" s="295" customFormat="1" ht="45.75" customHeight="1">
      <c r="A51" s="176">
        <v>1230</v>
      </c>
      <c r="B51" s="169" t="s">
        <v>573</v>
      </c>
      <c r="C51" s="194">
        <v>7321</v>
      </c>
      <c r="D51" s="35">
        <f>SUM(D52)</f>
        <v>0</v>
      </c>
      <c r="E51" s="35">
        <f>SUM(E52)</f>
        <v>0</v>
      </c>
      <c r="F51" s="168" t="s">
        <v>165</v>
      </c>
      <c r="G51" s="35">
        <f>SUM(G52)</f>
        <v>0</v>
      </c>
      <c r="H51" s="35">
        <f>SUM(H52)</f>
        <v>0</v>
      </c>
      <c r="I51" s="35">
        <f>SUM(I52)</f>
        <v>0</v>
      </c>
      <c r="J51" s="35">
        <f>SUM(J52)</f>
        <v>0</v>
      </c>
    </row>
    <row r="52" spans="1:10" ht="56.25" customHeight="1">
      <c r="A52" s="175">
        <v>1231</v>
      </c>
      <c r="B52" s="173" t="s">
        <v>574</v>
      </c>
      <c r="C52" s="193"/>
      <c r="D52" s="115">
        <f>SUM(E52:F52)</f>
        <v>0</v>
      </c>
      <c r="E52" s="191"/>
      <c r="F52" s="115" t="s">
        <v>165</v>
      </c>
      <c r="G52" s="191"/>
      <c r="H52" s="191"/>
      <c r="I52" s="191"/>
      <c r="J52" s="191"/>
    </row>
    <row r="53" spans="1:10" s="295" customFormat="1" ht="39" customHeight="1">
      <c r="A53" s="184">
        <v>1240</v>
      </c>
      <c r="B53" s="190" t="s">
        <v>575</v>
      </c>
      <c r="C53" s="196">
        <v>7322</v>
      </c>
      <c r="D53" s="35">
        <f>SUM(D54)</f>
        <v>0</v>
      </c>
      <c r="E53" s="35" t="s">
        <v>165</v>
      </c>
      <c r="F53" s="35">
        <f>SUM(F54)</f>
        <v>0</v>
      </c>
      <c r="G53" s="35">
        <f>SUM(G54)</f>
        <v>0</v>
      </c>
      <c r="H53" s="35">
        <f>SUM(H54)</f>
        <v>0</v>
      </c>
      <c r="I53" s="35">
        <f>SUM(I54)</f>
        <v>0</v>
      </c>
      <c r="J53" s="35">
        <f>SUM(J54)</f>
        <v>0</v>
      </c>
    </row>
    <row r="54" spans="1:10" ht="63" customHeight="1">
      <c r="A54" s="175">
        <v>1241</v>
      </c>
      <c r="B54" s="173" t="s">
        <v>576</v>
      </c>
      <c r="C54" s="193"/>
      <c r="D54" s="115">
        <f>SUM(E54:F54)</f>
        <v>0</v>
      </c>
      <c r="E54" s="115" t="s">
        <v>165</v>
      </c>
      <c r="F54" s="191">
        <v>0</v>
      </c>
      <c r="G54" s="115"/>
      <c r="H54" s="115"/>
      <c r="I54" s="115"/>
      <c r="J54" s="115"/>
    </row>
    <row r="55" spans="1:10" s="295" customFormat="1" ht="69" customHeight="1">
      <c r="A55" s="184">
        <v>1250</v>
      </c>
      <c r="B55" s="190" t="s">
        <v>780</v>
      </c>
      <c r="C55" s="174">
        <v>7331</v>
      </c>
      <c r="D55" s="289">
        <f>SUM(D56,D57,D60,D61)</f>
        <v>449309.4</v>
      </c>
      <c r="E55" s="289">
        <f>SUM(E56,E57,E60,E61)</f>
        <v>449309.4</v>
      </c>
      <c r="F55" s="115" t="s">
        <v>165</v>
      </c>
      <c r="G55" s="289">
        <f>SUM(G56,G57,G60,G61)</f>
        <v>112327.5</v>
      </c>
      <c r="H55" s="289">
        <f>SUM(H56,H57,H60,H61)</f>
        <v>224654.7</v>
      </c>
      <c r="I55" s="289">
        <f>SUM(I56,I57,I60,I61)</f>
        <v>336982.2</v>
      </c>
      <c r="J55" s="289">
        <f>SUM(J56,J57,J60,J61)</f>
        <v>449309.4</v>
      </c>
    </row>
    <row r="56" spans="1:10" ht="38.25">
      <c r="A56" s="175">
        <v>1251</v>
      </c>
      <c r="B56" s="173" t="s">
        <v>577</v>
      </c>
      <c r="C56" s="174"/>
      <c r="D56" s="115">
        <f>SUM(E56:F56)</f>
        <v>449309.4</v>
      </c>
      <c r="E56" s="115">
        <v>449309.4</v>
      </c>
      <c r="F56" s="115" t="s">
        <v>165</v>
      </c>
      <c r="G56" s="115">
        <v>112327.5</v>
      </c>
      <c r="H56" s="115">
        <v>224654.7</v>
      </c>
      <c r="I56" s="115">
        <v>336982.2</v>
      </c>
      <c r="J56" s="115">
        <v>449309.4</v>
      </c>
    </row>
    <row r="57" spans="1:10" ht="38.25">
      <c r="A57" s="175">
        <v>1252</v>
      </c>
      <c r="B57" s="173" t="s">
        <v>578</v>
      </c>
      <c r="C57" s="193"/>
      <c r="D57" s="115">
        <f>SUM(D58:D59)</f>
        <v>0</v>
      </c>
      <c r="E57" s="115">
        <f>SUM(E58:E59)</f>
        <v>0</v>
      </c>
      <c r="F57" s="115" t="s">
        <v>165</v>
      </c>
      <c r="G57" s="115">
        <f>SUM(G58:G59)</f>
        <v>0</v>
      </c>
      <c r="H57" s="115">
        <f>SUM(H58:H59)</f>
        <v>0</v>
      </c>
      <c r="I57" s="115">
        <f>SUM(I58:I59)</f>
        <v>0</v>
      </c>
      <c r="J57" s="115">
        <f>SUM(J58:J59)</f>
        <v>0</v>
      </c>
    </row>
    <row r="58" spans="1:10" ht="63.75">
      <c r="A58" s="175">
        <v>1253</v>
      </c>
      <c r="B58" s="190" t="s">
        <v>579</v>
      </c>
      <c r="C58" s="174"/>
      <c r="D58" s="115">
        <f>SUM(E58:F58)</f>
        <v>0</v>
      </c>
      <c r="E58" s="115"/>
      <c r="F58" s="115" t="s">
        <v>165</v>
      </c>
      <c r="G58" s="191"/>
      <c r="H58" s="191"/>
      <c r="I58" s="191"/>
      <c r="J58" s="191"/>
    </row>
    <row r="59" spans="1:10" ht="28.5" customHeight="1">
      <c r="A59" s="175">
        <v>1254</v>
      </c>
      <c r="B59" s="190" t="s">
        <v>580</v>
      </c>
      <c r="C59" s="174"/>
      <c r="D59" s="115">
        <f>SUM(E59:F59)</f>
        <v>0</v>
      </c>
      <c r="E59" s="191"/>
      <c r="F59" s="115" t="s">
        <v>165</v>
      </c>
      <c r="G59" s="191"/>
      <c r="H59" s="191"/>
      <c r="I59" s="191"/>
      <c r="J59" s="191"/>
    </row>
    <row r="60" spans="1:10" ht="36.75" customHeight="1">
      <c r="A60" s="175">
        <v>1255</v>
      </c>
      <c r="B60" s="173" t="s">
        <v>75</v>
      </c>
      <c r="C60" s="193"/>
      <c r="D60" s="115">
        <f>SUM(E60:F60)</f>
        <v>0</v>
      </c>
      <c r="E60" s="191"/>
      <c r="F60" s="115" t="s">
        <v>165</v>
      </c>
      <c r="G60" s="191"/>
      <c r="H60" s="191"/>
      <c r="I60" s="191"/>
      <c r="J60" s="191"/>
    </row>
    <row r="61" spans="1:10" ht="38.25">
      <c r="A61" s="175">
        <v>1256</v>
      </c>
      <c r="B61" s="173" t="s">
        <v>247</v>
      </c>
      <c r="C61" s="193"/>
      <c r="D61" s="115">
        <f>SUM(E61:F61)</f>
        <v>0</v>
      </c>
      <c r="E61" s="191"/>
      <c r="F61" s="115" t="s">
        <v>165</v>
      </c>
      <c r="G61" s="191"/>
      <c r="H61" s="191"/>
      <c r="I61" s="191"/>
      <c r="J61" s="191"/>
    </row>
    <row r="62" spans="1:10" s="295" customFormat="1" ht="51">
      <c r="A62" s="184">
        <v>1260</v>
      </c>
      <c r="B62" s="190" t="s">
        <v>581</v>
      </c>
      <c r="C62" s="167">
        <v>7332</v>
      </c>
      <c r="D62" s="171">
        <f>SUM(D63:D64)</f>
        <v>0</v>
      </c>
      <c r="E62" s="35" t="s">
        <v>165</v>
      </c>
      <c r="F62" s="171">
        <f>SUM(F63:F64)</f>
        <v>0</v>
      </c>
      <c r="G62" s="171">
        <f>SUM(G63:G64)</f>
        <v>0</v>
      </c>
      <c r="H62" s="171">
        <f>SUM(H63:H64)</f>
        <v>0</v>
      </c>
      <c r="I62" s="171">
        <f>SUM(I63:I64)</f>
        <v>0</v>
      </c>
      <c r="J62" s="171">
        <f>SUM(J63:J64)</f>
        <v>0</v>
      </c>
    </row>
    <row r="63" spans="1:10" ht="41.25" customHeight="1">
      <c r="A63" s="175">
        <v>1261</v>
      </c>
      <c r="B63" s="173" t="s">
        <v>582</v>
      </c>
      <c r="C63" s="193"/>
      <c r="D63" s="115">
        <f>SUM(E63:F63)</f>
        <v>0</v>
      </c>
      <c r="E63" s="115" t="s">
        <v>165</v>
      </c>
      <c r="F63" s="115">
        <v>0</v>
      </c>
      <c r="G63" s="115"/>
      <c r="H63" s="115"/>
      <c r="I63" s="115"/>
      <c r="J63" s="115"/>
    </row>
    <row r="64" spans="1:10" ht="40.5" customHeight="1">
      <c r="A64" s="175">
        <v>1262</v>
      </c>
      <c r="B64" s="173" t="s">
        <v>248</v>
      </c>
      <c r="C64" s="193"/>
      <c r="D64" s="115">
        <f>SUM(E64:F64)</f>
        <v>0</v>
      </c>
      <c r="E64" s="115" t="s">
        <v>165</v>
      </c>
      <c r="F64" s="115"/>
      <c r="G64" s="115"/>
      <c r="H64" s="115"/>
      <c r="I64" s="115"/>
      <c r="J64" s="115"/>
    </row>
    <row r="65" spans="1:10" s="295" customFormat="1" ht="51.75" customHeight="1">
      <c r="A65" s="197" t="s">
        <v>161</v>
      </c>
      <c r="B65" s="190" t="s">
        <v>781</v>
      </c>
      <c r="C65" s="174">
        <v>7400</v>
      </c>
      <c r="D65" s="291">
        <f>SUM(D66,D68,D70,D75,D79,D103,D106,D109,D112)</f>
        <v>92702.40000000002</v>
      </c>
      <c r="E65" s="291">
        <f>SUM(E66,E68,E70,E75,E79,E103,E106,E109,E112)</f>
        <v>80147.40000000002</v>
      </c>
      <c r="F65" s="291">
        <f>SUM(F66,F68,F70,F75,F79,F103,F106,F109,F112)</f>
        <v>96876</v>
      </c>
      <c r="G65" s="291">
        <f>SUM(G66,G68,G70,G75,G79,G103,G106,G109)</f>
        <v>31731.3</v>
      </c>
      <c r="H65" s="291">
        <f>SUM(H66,H68,H70,H75,H79,H103,H106,H109,H115)</f>
        <v>51753.700000000004</v>
      </c>
      <c r="I65" s="291">
        <f>SUM(I66,I68,I70,I75,I79,I103,I106,I109,H115)</f>
        <v>75979.4</v>
      </c>
      <c r="J65" s="291">
        <f>SUM(J66,J68,J70,J75,J79,J103,J106,J109,H115)</f>
        <v>92702.40000000002</v>
      </c>
    </row>
    <row r="66" spans="1:10" s="295" customFormat="1" ht="24.75" customHeight="1">
      <c r="A66" s="197" t="s">
        <v>500</v>
      </c>
      <c r="B66" s="190" t="s">
        <v>583</v>
      </c>
      <c r="C66" s="167">
        <v>7411</v>
      </c>
      <c r="D66" s="171">
        <f>SUM(D67)</f>
        <v>0</v>
      </c>
      <c r="E66" s="35" t="s">
        <v>165</v>
      </c>
      <c r="F66" s="171">
        <f>SUM(F67)</f>
        <v>0</v>
      </c>
      <c r="G66" s="171">
        <f>SUM(G67)</f>
        <v>0</v>
      </c>
      <c r="H66" s="171">
        <f>SUM(H67)</f>
        <v>0</v>
      </c>
      <c r="I66" s="171">
        <f>SUM(I67)</f>
        <v>0</v>
      </c>
      <c r="J66" s="171">
        <f>SUM(J67)</f>
        <v>0</v>
      </c>
    </row>
    <row r="67" spans="1:10" ht="51.75" customHeight="1">
      <c r="A67" s="172" t="s">
        <v>288</v>
      </c>
      <c r="B67" s="173" t="s">
        <v>584</v>
      </c>
      <c r="C67" s="193"/>
      <c r="D67" s="115">
        <f aca="true" t="shared" si="4" ref="D67:D74">SUM(E67:F67)</f>
        <v>0</v>
      </c>
      <c r="E67" s="115" t="s">
        <v>165</v>
      </c>
      <c r="F67" s="115">
        <v>0</v>
      </c>
      <c r="G67" s="115"/>
      <c r="H67" s="115"/>
      <c r="I67" s="115"/>
      <c r="J67" s="115"/>
    </row>
    <row r="68" spans="1:10" s="295" customFormat="1" ht="12.75">
      <c r="A68" s="197" t="s">
        <v>289</v>
      </c>
      <c r="B68" s="190" t="s">
        <v>585</v>
      </c>
      <c r="C68" s="167">
        <v>7412</v>
      </c>
      <c r="D68" s="171">
        <f>SUM(D69)</f>
        <v>0</v>
      </c>
      <c r="E68" s="171">
        <f>SUM(E69)</f>
        <v>0</v>
      </c>
      <c r="F68" s="35" t="s">
        <v>165</v>
      </c>
      <c r="G68" s="171">
        <f>SUM(G69)</f>
        <v>0</v>
      </c>
      <c r="H68" s="171">
        <f>SUM(H69)</f>
        <v>0</v>
      </c>
      <c r="I68" s="171">
        <f>SUM(I69)</f>
        <v>0</v>
      </c>
      <c r="J68" s="171">
        <f>SUM(J69)</f>
        <v>0</v>
      </c>
    </row>
    <row r="69" spans="1:10" ht="42" customHeight="1">
      <c r="A69" s="172" t="s">
        <v>290</v>
      </c>
      <c r="B69" s="173" t="s">
        <v>586</v>
      </c>
      <c r="C69" s="193"/>
      <c r="D69" s="115">
        <f t="shared" si="4"/>
        <v>0</v>
      </c>
      <c r="E69" s="115"/>
      <c r="F69" s="115" t="s">
        <v>165</v>
      </c>
      <c r="G69" s="191"/>
      <c r="H69" s="191"/>
      <c r="I69" s="191"/>
      <c r="J69" s="191"/>
    </row>
    <row r="70" spans="1:10" s="295" customFormat="1" ht="38.25">
      <c r="A70" s="197" t="s">
        <v>291</v>
      </c>
      <c r="B70" s="190" t="s">
        <v>782</v>
      </c>
      <c r="C70" s="174">
        <v>7415</v>
      </c>
      <c r="D70" s="291">
        <f>SUM(D71:D74)</f>
        <v>35898.200000000004</v>
      </c>
      <c r="E70" s="291">
        <f>SUM(E71:E74)</f>
        <v>35898.200000000004</v>
      </c>
      <c r="F70" s="115" t="s">
        <v>165</v>
      </c>
      <c r="G70" s="291">
        <f>SUM(G71:G74)</f>
        <v>20769.7</v>
      </c>
      <c r="H70" s="291">
        <f>SUM(H71:H74)</f>
        <v>26765.600000000002</v>
      </c>
      <c r="I70" s="291">
        <f>SUM(I71:I74)</f>
        <v>30192.8</v>
      </c>
      <c r="J70" s="291">
        <f>SUM(J71:J74)</f>
        <v>35898.200000000004</v>
      </c>
    </row>
    <row r="71" spans="1:10" ht="39.75" customHeight="1">
      <c r="A71" s="172" t="s">
        <v>292</v>
      </c>
      <c r="B71" s="173" t="s">
        <v>587</v>
      </c>
      <c r="C71" s="193"/>
      <c r="D71" s="115">
        <f t="shared" si="4"/>
        <v>28633.8</v>
      </c>
      <c r="E71" s="115">
        <v>28633.8</v>
      </c>
      <c r="F71" s="115" t="s">
        <v>165</v>
      </c>
      <c r="G71" s="115">
        <v>15763.9</v>
      </c>
      <c r="H71" s="115">
        <v>20053.9</v>
      </c>
      <c r="I71" s="115">
        <v>23475.3</v>
      </c>
      <c r="J71" s="115">
        <v>28633.8</v>
      </c>
    </row>
    <row r="72" spans="1:10" ht="42" customHeight="1">
      <c r="A72" s="172" t="s">
        <v>293</v>
      </c>
      <c r="B72" s="173" t="s">
        <v>425</v>
      </c>
      <c r="C72" s="193"/>
      <c r="D72" s="115">
        <f t="shared" si="4"/>
        <v>5041</v>
      </c>
      <c r="E72" s="115">
        <v>5041</v>
      </c>
      <c r="F72" s="115" t="s">
        <v>165</v>
      </c>
      <c r="G72" s="115">
        <v>3400</v>
      </c>
      <c r="H72" s="115">
        <v>4900</v>
      </c>
      <c r="I72" s="115">
        <v>4700</v>
      </c>
      <c r="J72" s="115">
        <v>5041</v>
      </c>
    </row>
    <row r="73" spans="1:10" ht="55.5" customHeight="1">
      <c r="A73" s="172" t="s">
        <v>294</v>
      </c>
      <c r="B73" s="173" t="s">
        <v>282</v>
      </c>
      <c r="C73" s="193"/>
      <c r="D73" s="115">
        <f t="shared" si="4"/>
        <v>0</v>
      </c>
      <c r="E73" s="115"/>
      <c r="F73" s="115" t="s">
        <v>165</v>
      </c>
      <c r="G73" s="115"/>
      <c r="H73" s="115"/>
      <c r="I73" s="115"/>
      <c r="J73" s="115"/>
    </row>
    <row r="74" spans="1:10" ht="18" customHeight="1">
      <c r="A74" s="181" t="s">
        <v>250</v>
      </c>
      <c r="B74" s="173" t="s">
        <v>283</v>
      </c>
      <c r="C74" s="193"/>
      <c r="D74" s="115">
        <f t="shared" si="4"/>
        <v>2223.4</v>
      </c>
      <c r="E74" s="115">
        <v>2223.4</v>
      </c>
      <c r="F74" s="115" t="s">
        <v>165</v>
      </c>
      <c r="G74" s="115">
        <v>1605.8</v>
      </c>
      <c r="H74" s="115">
        <v>1811.7</v>
      </c>
      <c r="I74" s="115">
        <v>2017.5</v>
      </c>
      <c r="J74" s="115">
        <v>2223.4</v>
      </c>
    </row>
    <row r="75" spans="1:10" s="295" customFormat="1" ht="55.5" customHeight="1">
      <c r="A75" s="197" t="s">
        <v>251</v>
      </c>
      <c r="B75" s="190" t="s">
        <v>783</v>
      </c>
      <c r="C75" s="174">
        <v>7421</v>
      </c>
      <c r="D75" s="291">
        <f>SUM(D76:D78)</f>
        <v>5474.3</v>
      </c>
      <c r="E75" s="291">
        <f>SUM(E76:E78)</f>
        <v>5474.3</v>
      </c>
      <c r="F75" s="115" t="s">
        <v>165</v>
      </c>
      <c r="G75" s="291">
        <f>SUM(G76:G78)</f>
        <v>1350</v>
      </c>
      <c r="H75" s="291">
        <f>SUM(H76:H78)</f>
        <v>2463.4</v>
      </c>
      <c r="I75" s="291">
        <f>SUM(I76:I78)</f>
        <v>3832</v>
      </c>
      <c r="J75" s="291">
        <f>SUM(J76:J78)</f>
        <v>5474.3</v>
      </c>
    </row>
    <row r="76" spans="1:10" ht="102" customHeight="1">
      <c r="A76" s="172" t="s">
        <v>252</v>
      </c>
      <c r="B76" s="173" t="s">
        <v>588</v>
      </c>
      <c r="C76" s="193"/>
      <c r="D76" s="115">
        <f>SUM(E76:F76)</f>
        <v>0</v>
      </c>
      <c r="E76" s="115"/>
      <c r="F76" s="115" t="s">
        <v>165</v>
      </c>
      <c r="G76" s="191"/>
      <c r="H76" s="191"/>
      <c r="I76" s="191"/>
      <c r="J76" s="191"/>
    </row>
    <row r="77" spans="1:10" s="295" customFormat="1" ht="69.75" customHeight="1">
      <c r="A77" s="172" t="s">
        <v>76</v>
      </c>
      <c r="B77" s="173" t="s">
        <v>426</v>
      </c>
      <c r="C77" s="174"/>
      <c r="D77" s="115">
        <f>SUM(E77:F77)</f>
        <v>5474.3</v>
      </c>
      <c r="E77" s="191">
        <v>5474.3</v>
      </c>
      <c r="F77" s="115" t="s">
        <v>165</v>
      </c>
      <c r="G77" s="191">
        <v>1350</v>
      </c>
      <c r="H77" s="191">
        <v>2463.4</v>
      </c>
      <c r="I77" s="191">
        <v>3832</v>
      </c>
      <c r="J77" s="191">
        <v>5474.3</v>
      </c>
    </row>
    <row r="78" spans="1:10" s="295" customFormat="1" ht="76.5">
      <c r="A78" s="181" t="s">
        <v>398</v>
      </c>
      <c r="B78" s="198" t="s">
        <v>399</v>
      </c>
      <c r="C78" s="174"/>
      <c r="D78" s="115">
        <f>SUM(E78:F78)</f>
        <v>0</v>
      </c>
      <c r="E78" s="191"/>
      <c r="F78" s="115" t="s">
        <v>165</v>
      </c>
      <c r="G78" s="191"/>
      <c r="H78" s="191"/>
      <c r="I78" s="191"/>
      <c r="J78" s="191"/>
    </row>
    <row r="79" spans="1:10" s="295" customFormat="1" ht="26.25" customHeight="1">
      <c r="A79" s="197" t="s">
        <v>295</v>
      </c>
      <c r="B79" s="190" t="s">
        <v>784</v>
      </c>
      <c r="C79" s="174">
        <v>7422</v>
      </c>
      <c r="D79" s="291">
        <f>D80+D101+D102</f>
        <v>33465.8</v>
      </c>
      <c r="E79" s="291">
        <f>SUM(E80,E101,E102)</f>
        <v>33465.8</v>
      </c>
      <c r="F79" s="115" t="s">
        <v>165</v>
      </c>
      <c r="G79" s="291">
        <f>SUM(G80,G101,G102)</f>
        <v>9039.5</v>
      </c>
      <c r="H79" s="291">
        <f>SUM(H80,H101,H102)</f>
        <v>17181.600000000002</v>
      </c>
      <c r="I79" s="291">
        <f>SUM(I80,I101,I102)</f>
        <v>25323.5</v>
      </c>
      <c r="J79" s="291">
        <f>SUM(J80,J101,J102)</f>
        <v>33465.8</v>
      </c>
    </row>
    <row r="80" spans="1:10" s="295" customFormat="1" ht="104.25" customHeight="1">
      <c r="A80" s="172" t="s">
        <v>296</v>
      </c>
      <c r="B80" s="173" t="s">
        <v>785</v>
      </c>
      <c r="C80" s="195"/>
      <c r="D80" s="115">
        <f>SUM(D81,D82,D83,D84,D85,D86,D87,D91,D92,D93,D94,D95,D96,D97,D98,D99,D100,D101)</f>
        <v>33465.8</v>
      </c>
      <c r="E80" s="115">
        <f>SUM(E81,E82,E83,E84,E85,E86,E87,E88,E89,E90,E91,E92,E93,E94,E95,E96,E97,E98,E99,E100)</f>
        <v>33465.8</v>
      </c>
      <c r="F80" s="115" t="s">
        <v>165</v>
      </c>
      <c r="G80" s="115">
        <f>SUM(G81,G82,G83,G84,G85,G86,G87,G88,G89,G90,G91,G92,G93,G94,G95,G96,G97,G98,G99,G100)</f>
        <v>9039.5</v>
      </c>
      <c r="H80" s="115">
        <f>SUM(H81,H82,H83,H84,H85,H86,H87,H88,H89,H90,H91,H92,H93,H94,H95,H96,H97,H98,H99,H100)</f>
        <v>17181.600000000002</v>
      </c>
      <c r="I80" s="115">
        <f>SUM(I81,I82,I83,I84,I85,I86,I87,I88,I89,I90,I91,I92,I93,I94,I95,I96,I97,I98,I99,I100)</f>
        <v>25323.5</v>
      </c>
      <c r="J80" s="115">
        <f>SUM(J81,J82,J83,J84,J85,J86,J87,J88,J89,J90,J91,J92,J93,J94,J95,J96,J97,J98,J99,J100)</f>
        <v>33465.8</v>
      </c>
    </row>
    <row r="81" spans="1:10" s="295" customFormat="1" ht="66" customHeight="1">
      <c r="A81" s="181" t="s">
        <v>589</v>
      </c>
      <c r="B81" s="173" t="s">
        <v>522</v>
      </c>
      <c r="C81" s="174"/>
      <c r="D81" s="115">
        <f aca="true" t="shared" si="5" ref="D81:D86">E81</f>
        <v>0</v>
      </c>
      <c r="E81" s="115"/>
      <c r="F81" s="115" t="s">
        <v>165</v>
      </c>
      <c r="G81" s="115"/>
      <c r="H81" s="115"/>
      <c r="I81" s="115"/>
      <c r="J81" s="115"/>
    </row>
    <row r="82" spans="1:10" s="295" customFormat="1" ht="128.25" customHeight="1">
      <c r="A82" s="181" t="s">
        <v>590</v>
      </c>
      <c r="B82" s="173" t="s">
        <v>523</v>
      </c>
      <c r="C82" s="174"/>
      <c r="D82" s="115">
        <f t="shared" si="5"/>
        <v>0</v>
      </c>
      <c r="E82" s="115"/>
      <c r="F82" s="115" t="s">
        <v>165</v>
      </c>
      <c r="G82" s="115"/>
      <c r="H82" s="115"/>
      <c r="I82" s="115"/>
      <c r="J82" s="115"/>
    </row>
    <row r="83" spans="1:10" s="295" customFormat="1" ht="65.25" customHeight="1">
      <c r="A83" s="181" t="s">
        <v>591</v>
      </c>
      <c r="B83" s="173" t="s">
        <v>524</v>
      </c>
      <c r="C83" s="174"/>
      <c r="D83" s="115">
        <f t="shared" si="5"/>
        <v>0</v>
      </c>
      <c r="E83" s="115"/>
      <c r="F83" s="115" t="s">
        <v>165</v>
      </c>
      <c r="G83" s="115"/>
      <c r="H83" s="115"/>
      <c r="I83" s="115"/>
      <c r="J83" s="115"/>
    </row>
    <row r="84" spans="1:10" s="295" customFormat="1" ht="76.5" customHeight="1">
      <c r="A84" s="181" t="s">
        <v>592</v>
      </c>
      <c r="B84" s="173" t="s">
        <v>525</v>
      </c>
      <c r="C84" s="174"/>
      <c r="D84" s="115">
        <f t="shared" si="5"/>
        <v>0</v>
      </c>
      <c r="E84" s="115"/>
      <c r="F84" s="115" t="s">
        <v>165</v>
      </c>
      <c r="G84" s="115"/>
      <c r="H84" s="115"/>
      <c r="I84" s="115"/>
      <c r="J84" s="115"/>
    </row>
    <row r="85" spans="1:10" s="295" customFormat="1" ht="35.25" customHeight="1">
      <c r="A85" s="181" t="s">
        <v>593</v>
      </c>
      <c r="B85" s="173" t="s">
        <v>526</v>
      </c>
      <c r="C85" s="174"/>
      <c r="D85" s="115">
        <f t="shared" si="5"/>
        <v>0</v>
      </c>
      <c r="E85" s="115"/>
      <c r="F85" s="115" t="s">
        <v>165</v>
      </c>
      <c r="G85" s="115"/>
      <c r="H85" s="115"/>
      <c r="I85" s="115"/>
      <c r="J85" s="115"/>
    </row>
    <row r="86" spans="1:10" s="295" customFormat="1" ht="45.75" customHeight="1">
      <c r="A86" s="181" t="s">
        <v>594</v>
      </c>
      <c r="B86" s="173" t="s">
        <v>527</v>
      </c>
      <c r="C86" s="174"/>
      <c r="D86" s="115">
        <f t="shared" si="5"/>
        <v>0</v>
      </c>
      <c r="E86" s="115"/>
      <c r="F86" s="115" t="s">
        <v>165</v>
      </c>
      <c r="G86" s="115"/>
      <c r="H86" s="115"/>
      <c r="I86" s="115"/>
      <c r="J86" s="115"/>
    </row>
    <row r="87" spans="1:10" s="295" customFormat="1" ht="60.75" customHeight="1">
      <c r="A87" s="181" t="s">
        <v>595</v>
      </c>
      <c r="B87" s="173" t="s">
        <v>596</v>
      </c>
      <c r="C87" s="174"/>
      <c r="D87" s="115">
        <f>SUM(E87)</f>
        <v>12197.6</v>
      </c>
      <c r="E87" s="115">
        <v>12197.6</v>
      </c>
      <c r="F87" s="115" t="s">
        <v>165</v>
      </c>
      <c r="G87" s="115">
        <v>3722.6</v>
      </c>
      <c r="H87" s="115">
        <v>6547.6</v>
      </c>
      <c r="I87" s="115">
        <v>9372.6</v>
      </c>
      <c r="J87" s="115">
        <v>12197.6</v>
      </c>
    </row>
    <row r="88" spans="1:10" s="295" customFormat="1" ht="108" customHeight="1">
      <c r="A88" s="181" t="s">
        <v>597</v>
      </c>
      <c r="B88" s="173" t="s">
        <v>598</v>
      </c>
      <c r="C88" s="174"/>
      <c r="D88" s="115">
        <f aca="true" t="shared" si="6" ref="D88:D102">E88</f>
        <v>0</v>
      </c>
      <c r="E88" s="115"/>
      <c r="F88" s="115" t="s">
        <v>165</v>
      </c>
      <c r="G88" s="115"/>
      <c r="H88" s="115"/>
      <c r="I88" s="115"/>
      <c r="J88" s="115"/>
    </row>
    <row r="89" spans="1:10" s="295" customFormat="1" ht="27.75" customHeight="1">
      <c r="A89" s="181" t="s">
        <v>599</v>
      </c>
      <c r="B89" s="173" t="s">
        <v>600</v>
      </c>
      <c r="C89" s="174"/>
      <c r="D89" s="115">
        <f t="shared" si="6"/>
        <v>0</v>
      </c>
      <c r="E89" s="115"/>
      <c r="F89" s="115" t="s">
        <v>165</v>
      </c>
      <c r="G89" s="115"/>
      <c r="H89" s="115"/>
      <c r="I89" s="115"/>
      <c r="J89" s="115"/>
    </row>
    <row r="90" spans="1:10" s="295" customFormat="1" ht="89.25" customHeight="1">
      <c r="A90" s="181" t="s">
        <v>601</v>
      </c>
      <c r="B90" s="173" t="s">
        <v>528</v>
      </c>
      <c r="C90" s="174"/>
      <c r="D90" s="115">
        <f t="shared" si="6"/>
        <v>0</v>
      </c>
      <c r="E90" s="115"/>
      <c r="F90" s="115" t="s">
        <v>165</v>
      </c>
      <c r="G90" s="115"/>
      <c r="H90" s="115"/>
      <c r="I90" s="115"/>
      <c r="J90" s="115"/>
    </row>
    <row r="91" spans="1:10" s="295" customFormat="1" ht="117" customHeight="1">
      <c r="A91" s="181" t="s">
        <v>602</v>
      </c>
      <c r="B91" s="173" t="s">
        <v>603</v>
      </c>
      <c r="C91" s="174"/>
      <c r="D91" s="180">
        <f t="shared" si="6"/>
        <v>0</v>
      </c>
      <c r="E91" s="115"/>
      <c r="F91" s="115" t="s">
        <v>165</v>
      </c>
      <c r="G91" s="115"/>
      <c r="H91" s="115"/>
      <c r="I91" s="115"/>
      <c r="J91" s="115"/>
    </row>
    <row r="92" spans="1:10" s="295" customFormat="1" ht="55.5" customHeight="1">
      <c r="A92" s="181" t="s">
        <v>604</v>
      </c>
      <c r="B92" s="173" t="s">
        <v>529</v>
      </c>
      <c r="C92" s="174"/>
      <c r="D92" s="180">
        <f t="shared" si="6"/>
        <v>1459.7</v>
      </c>
      <c r="E92" s="115">
        <v>1459.7</v>
      </c>
      <c r="F92" s="115" t="s">
        <v>165</v>
      </c>
      <c r="G92" s="115">
        <v>364.9</v>
      </c>
      <c r="H92" s="115">
        <v>729.8</v>
      </c>
      <c r="I92" s="115">
        <v>1094.7</v>
      </c>
      <c r="J92" s="115">
        <v>1459.7</v>
      </c>
    </row>
    <row r="93" spans="1:10" s="295" customFormat="1" ht="39.75" customHeight="1">
      <c r="A93" s="181" t="s">
        <v>605</v>
      </c>
      <c r="B93" s="173" t="s">
        <v>606</v>
      </c>
      <c r="C93" s="174"/>
      <c r="D93" s="180">
        <f t="shared" si="6"/>
        <v>14949</v>
      </c>
      <c r="E93" s="115">
        <v>14949</v>
      </c>
      <c r="F93" s="115" t="s">
        <v>165</v>
      </c>
      <c r="G93" s="115">
        <v>3737.2</v>
      </c>
      <c r="H93" s="115">
        <v>7474.5</v>
      </c>
      <c r="I93" s="115">
        <v>11211.7</v>
      </c>
      <c r="J93" s="115">
        <v>14949</v>
      </c>
    </row>
    <row r="94" spans="1:10" s="295" customFormat="1" ht="72.75" customHeight="1">
      <c r="A94" s="181" t="s">
        <v>607</v>
      </c>
      <c r="B94" s="173" t="s">
        <v>608</v>
      </c>
      <c r="C94" s="174"/>
      <c r="D94" s="180">
        <f t="shared" si="6"/>
        <v>4859.5</v>
      </c>
      <c r="E94" s="115">
        <v>4859.5</v>
      </c>
      <c r="F94" s="115" t="s">
        <v>165</v>
      </c>
      <c r="G94" s="115">
        <v>1214.8</v>
      </c>
      <c r="H94" s="115">
        <v>2429.7</v>
      </c>
      <c r="I94" s="115">
        <v>3644.5</v>
      </c>
      <c r="J94" s="115">
        <v>4859.5</v>
      </c>
    </row>
    <row r="95" spans="1:10" s="295" customFormat="1" ht="106.5" customHeight="1">
      <c r="A95" s="181" t="s">
        <v>609</v>
      </c>
      <c r="B95" s="173" t="s">
        <v>530</v>
      </c>
      <c r="C95" s="174"/>
      <c r="D95" s="180">
        <f t="shared" si="6"/>
        <v>0</v>
      </c>
      <c r="E95" s="115"/>
      <c r="F95" s="115" t="s">
        <v>165</v>
      </c>
      <c r="G95" s="115"/>
      <c r="H95" s="115"/>
      <c r="I95" s="115"/>
      <c r="J95" s="115"/>
    </row>
    <row r="96" spans="1:10" s="295" customFormat="1" ht="63.75" customHeight="1">
      <c r="A96" s="181" t="s">
        <v>610</v>
      </c>
      <c r="B96" s="173" t="s">
        <v>531</v>
      </c>
      <c r="C96" s="174"/>
      <c r="D96" s="180">
        <f t="shared" si="6"/>
        <v>0</v>
      </c>
      <c r="E96" s="115"/>
      <c r="F96" s="115" t="s">
        <v>165</v>
      </c>
      <c r="G96" s="115"/>
      <c r="H96" s="115"/>
      <c r="I96" s="115"/>
      <c r="J96" s="115"/>
    </row>
    <row r="97" spans="1:10" s="295" customFormat="1" ht="147" customHeight="1">
      <c r="A97" s="181" t="s">
        <v>611</v>
      </c>
      <c r="B97" s="173" t="s">
        <v>612</v>
      </c>
      <c r="C97" s="174"/>
      <c r="D97" s="115">
        <f t="shared" si="6"/>
        <v>0</v>
      </c>
      <c r="E97" s="115"/>
      <c r="F97" s="115" t="s">
        <v>165</v>
      </c>
      <c r="G97" s="115"/>
      <c r="H97" s="115"/>
      <c r="I97" s="115"/>
      <c r="J97" s="115"/>
    </row>
    <row r="98" spans="1:10" s="295" customFormat="1" ht="37.5" customHeight="1">
      <c r="A98" s="181" t="s">
        <v>613</v>
      </c>
      <c r="B98" s="173" t="s">
        <v>532</v>
      </c>
      <c r="C98" s="174"/>
      <c r="D98" s="115">
        <f t="shared" si="6"/>
        <v>0</v>
      </c>
      <c r="E98" s="115"/>
      <c r="F98" s="115" t="s">
        <v>165</v>
      </c>
      <c r="G98" s="115"/>
      <c r="H98" s="115"/>
      <c r="I98" s="115"/>
      <c r="J98" s="115"/>
    </row>
    <row r="99" spans="1:10" s="295" customFormat="1" ht="36.75" customHeight="1">
      <c r="A99" s="181" t="s">
        <v>614</v>
      </c>
      <c r="B99" s="173" t="s">
        <v>615</v>
      </c>
      <c r="C99" s="174"/>
      <c r="D99" s="115">
        <f t="shared" si="6"/>
        <v>0</v>
      </c>
      <c r="E99" s="115"/>
      <c r="F99" s="115" t="s">
        <v>165</v>
      </c>
      <c r="G99" s="115"/>
      <c r="H99" s="115"/>
      <c r="I99" s="115"/>
      <c r="J99" s="115"/>
    </row>
    <row r="100" spans="1:10" s="295" customFormat="1" ht="28.5" customHeight="1">
      <c r="A100" s="181" t="s">
        <v>616</v>
      </c>
      <c r="B100" s="173" t="s">
        <v>535</v>
      </c>
      <c r="C100" s="174"/>
      <c r="D100" s="115">
        <f t="shared" si="6"/>
        <v>0</v>
      </c>
      <c r="E100" s="115"/>
      <c r="F100" s="115" t="s">
        <v>165</v>
      </c>
      <c r="G100" s="115"/>
      <c r="H100" s="115"/>
      <c r="I100" s="115"/>
      <c r="J100" s="115"/>
    </row>
    <row r="101" spans="1:10" s="295" customFormat="1" ht="42" customHeight="1">
      <c r="A101" s="172" t="s">
        <v>297</v>
      </c>
      <c r="B101" s="173" t="s">
        <v>533</v>
      </c>
      <c r="C101" s="174"/>
      <c r="D101" s="115">
        <f t="shared" si="6"/>
        <v>0</v>
      </c>
      <c r="E101" s="115"/>
      <c r="F101" s="115" t="s">
        <v>165</v>
      </c>
      <c r="G101" s="115"/>
      <c r="H101" s="115"/>
      <c r="I101" s="115"/>
      <c r="J101" s="115"/>
    </row>
    <row r="102" spans="1:10" ht="33.75" customHeight="1">
      <c r="A102" s="172" t="s">
        <v>534</v>
      </c>
      <c r="B102" s="173" t="s">
        <v>617</v>
      </c>
      <c r="C102" s="174"/>
      <c r="D102" s="115">
        <f t="shared" si="6"/>
        <v>0</v>
      </c>
      <c r="E102" s="115"/>
      <c r="F102" s="115" t="s">
        <v>165</v>
      </c>
      <c r="G102" s="115"/>
      <c r="H102" s="115"/>
      <c r="I102" s="115"/>
      <c r="J102" s="115"/>
    </row>
    <row r="103" spans="1:10" s="295" customFormat="1" ht="29.25" customHeight="1">
      <c r="A103" s="292" t="s">
        <v>298</v>
      </c>
      <c r="B103" s="293" t="s">
        <v>786</v>
      </c>
      <c r="C103" s="188">
        <v>7431</v>
      </c>
      <c r="D103" s="291">
        <f>SUM(D104:D105)</f>
        <v>0</v>
      </c>
      <c r="E103" s="291">
        <f>SUM(E104:E105)</f>
        <v>0</v>
      </c>
      <c r="F103" s="180" t="s">
        <v>165</v>
      </c>
      <c r="G103" s="291">
        <f>SUM(G104:G105)</f>
        <v>0</v>
      </c>
      <c r="H103" s="291">
        <f>SUM(H104:H105)</f>
        <v>0</v>
      </c>
      <c r="I103" s="291">
        <f>SUM(I104:I105)</f>
        <v>0</v>
      </c>
      <c r="J103" s="291">
        <f>SUM(J104:J105)</f>
        <v>0</v>
      </c>
    </row>
    <row r="104" spans="1:10" ht="54.75" customHeight="1">
      <c r="A104" s="172" t="s">
        <v>299</v>
      </c>
      <c r="B104" s="187" t="s">
        <v>618</v>
      </c>
      <c r="C104" s="193"/>
      <c r="D104" s="115">
        <f>SUM(E104:F104)</f>
        <v>0</v>
      </c>
      <c r="E104" s="115"/>
      <c r="F104" s="115" t="s">
        <v>165</v>
      </c>
      <c r="G104" s="115"/>
      <c r="H104" s="115"/>
      <c r="I104" s="115"/>
      <c r="J104" s="115"/>
    </row>
    <row r="105" spans="1:10" s="295" customFormat="1" ht="51">
      <c r="A105" s="172" t="s">
        <v>300</v>
      </c>
      <c r="B105" s="187" t="s">
        <v>77</v>
      </c>
      <c r="C105" s="193"/>
      <c r="D105" s="115">
        <f>SUM(E105:F105)</f>
        <v>0</v>
      </c>
      <c r="E105" s="115"/>
      <c r="F105" s="115" t="s">
        <v>165</v>
      </c>
      <c r="G105" s="191"/>
      <c r="H105" s="191"/>
      <c r="I105" s="191"/>
      <c r="J105" s="191"/>
    </row>
    <row r="106" spans="1:10" s="295" customFormat="1" ht="56.25" customHeight="1">
      <c r="A106" s="294" t="s">
        <v>301</v>
      </c>
      <c r="B106" s="290" t="s">
        <v>619</v>
      </c>
      <c r="C106" s="188">
        <v>7441</v>
      </c>
      <c r="D106" s="291">
        <f>SUM(D107:D108)</f>
        <v>4271.1</v>
      </c>
      <c r="E106" s="291">
        <f>SUM(E107:E108)</f>
        <v>4271.1</v>
      </c>
      <c r="F106" s="180" t="s">
        <v>165</v>
      </c>
      <c r="G106" s="291">
        <f>SUM(G107:G108)</f>
        <v>572.1</v>
      </c>
      <c r="H106" s="291">
        <f>SUM(H107:H108)</f>
        <v>1805.1</v>
      </c>
      <c r="I106" s="291">
        <f>SUM(I107:I108)</f>
        <v>3038.1</v>
      </c>
      <c r="J106" s="291">
        <f>SUM(J107:J108)</f>
        <v>4271.1</v>
      </c>
    </row>
    <row r="107" spans="1:10" s="295" customFormat="1" ht="121.5" customHeight="1">
      <c r="A107" s="199" t="s">
        <v>302</v>
      </c>
      <c r="B107" s="173" t="s">
        <v>620</v>
      </c>
      <c r="C107" s="193"/>
      <c r="D107" s="115">
        <f>SUM(E107:F107)</f>
        <v>0</v>
      </c>
      <c r="E107" s="180"/>
      <c r="F107" s="115" t="s">
        <v>165</v>
      </c>
      <c r="G107" s="180"/>
      <c r="H107" s="180"/>
      <c r="I107" s="180"/>
      <c r="J107" s="180"/>
    </row>
    <row r="108" spans="1:10" s="295" customFormat="1" ht="156" customHeight="1">
      <c r="A108" s="181" t="s">
        <v>400</v>
      </c>
      <c r="B108" s="298" t="s">
        <v>0</v>
      </c>
      <c r="C108" s="299"/>
      <c r="D108" s="115">
        <f>SUM(E108:F108)</f>
        <v>4271.1</v>
      </c>
      <c r="E108" s="180">
        <v>4271.1</v>
      </c>
      <c r="F108" s="115" t="s">
        <v>165</v>
      </c>
      <c r="G108" s="300">
        <v>572.1</v>
      </c>
      <c r="H108" s="300">
        <v>1805.1</v>
      </c>
      <c r="I108" s="300">
        <v>3038.1</v>
      </c>
      <c r="J108" s="300">
        <v>4271.1</v>
      </c>
    </row>
    <row r="109" spans="1:10" s="295" customFormat="1" ht="58.5" customHeight="1">
      <c r="A109" s="165" t="s">
        <v>303</v>
      </c>
      <c r="B109" s="290" t="s">
        <v>621</v>
      </c>
      <c r="C109" s="188">
        <v>7442</v>
      </c>
      <c r="D109" s="291">
        <f>SUM(D110:D111)</f>
        <v>12555</v>
      </c>
      <c r="E109" s="180" t="s">
        <v>165</v>
      </c>
      <c r="F109" s="291">
        <f>SUM(F110:F111)</f>
        <v>12555</v>
      </c>
      <c r="G109" s="291">
        <f>SUM(G110:G111)</f>
        <v>0</v>
      </c>
      <c r="H109" s="291">
        <f>SUM(H110:H111)</f>
        <v>2500</v>
      </c>
      <c r="I109" s="291">
        <f>SUM(I110:I111)</f>
        <v>12555</v>
      </c>
      <c r="J109" s="291">
        <f>SUM(J110:J111)</f>
        <v>12555</v>
      </c>
    </row>
    <row r="110" spans="1:10" ht="134.25" customHeight="1">
      <c r="A110" s="172" t="s">
        <v>304</v>
      </c>
      <c r="B110" s="200" t="s">
        <v>622</v>
      </c>
      <c r="C110" s="193"/>
      <c r="D110" s="115">
        <f>SUM(E110:F110)</f>
        <v>0</v>
      </c>
      <c r="E110" s="115" t="s">
        <v>165</v>
      </c>
      <c r="F110" s="115">
        <v>0</v>
      </c>
      <c r="G110" s="115"/>
      <c r="H110" s="115"/>
      <c r="I110" s="115"/>
      <c r="J110" s="115"/>
    </row>
    <row r="111" spans="1:12" s="295" customFormat="1" ht="162.75" customHeight="1">
      <c r="A111" s="334" t="s">
        <v>305</v>
      </c>
      <c r="B111" s="335" t="s">
        <v>284</v>
      </c>
      <c r="C111" s="336"/>
      <c r="D111" s="337">
        <f>SUM(E111:F111)</f>
        <v>12555</v>
      </c>
      <c r="E111" s="337" t="s">
        <v>165</v>
      </c>
      <c r="F111" s="337">
        <v>12555</v>
      </c>
      <c r="G111" s="337"/>
      <c r="H111" s="337">
        <v>2500</v>
      </c>
      <c r="I111" s="337">
        <v>12555</v>
      </c>
      <c r="J111" s="337">
        <v>12555</v>
      </c>
      <c r="L111" s="340">
        <v>10055</v>
      </c>
    </row>
    <row r="112" spans="1:10" s="295" customFormat="1" ht="38.25">
      <c r="A112" s="201" t="s">
        <v>78</v>
      </c>
      <c r="B112" s="169" t="s">
        <v>715</v>
      </c>
      <c r="C112" s="170">
        <v>7452</v>
      </c>
      <c r="D112" s="171">
        <f>SUM(D113,D115)</f>
        <v>1038</v>
      </c>
      <c r="E112" s="171">
        <f aca="true" t="shared" si="7" ref="E112:J112">SUM(E113:E115)</f>
        <v>1038</v>
      </c>
      <c r="F112" s="171">
        <f t="shared" si="7"/>
        <v>84321</v>
      </c>
      <c r="G112" s="171">
        <f t="shared" si="7"/>
        <v>73100</v>
      </c>
      <c r="H112" s="171">
        <f t="shared" si="7"/>
        <v>75138</v>
      </c>
      <c r="I112" s="171">
        <f t="shared" si="7"/>
        <v>80359</v>
      </c>
      <c r="J112" s="171">
        <f t="shared" si="7"/>
        <v>85359</v>
      </c>
    </row>
    <row r="113" spans="1:10" ht="37.5" customHeight="1">
      <c r="A113" s="172" t="s">
        <v>79</v>
      </c>
      <c r="B113" s="187" t="s">
        <v>623</v>
      </c>
      <c r="C113" s="193"/>
      <c r="D113" s="115">
        <f>SUM(E113:F113)</f>
        <v>0</v>
      </c>
      <c r="E113" s="115" t="s">
        <v>165</v>
      </c>
      <c r="F113" s="115">
        <v>0</v>
      </c>
      <c r="G113" s="115"/>
      <c r="H113" s="115"/>
      <c r="I113" s="115"/>
      <c r="J113" s="115"/>
    </row>
    <row r="114" spans="1:12" ht="39.75" customHeight="1">
      <c r="A114" s="334" t="s">
        <v>80</v>
      </c>
      <c r="B114" s="338" t="s">
        <v>285</v>
      </c>
      <c r="C114" s="336"/>
      <c r="D114" s="339">
        <f>SUM(E114:F114)</f>
        <v>84321</v>
      </c>
      <c r="E114" s="339" t="s">
        <v>165</v>
      </c>
      <c r="F114" s="339">
        <v>84321</v>
      </c>
      <c r="G114" s="339">
        <v>73100</v>
      </c>
      <c r="H114" s="339">
        <v>74100</v>
      </c>
      <c r="I114" s="339">
        <v>79321</v>
      </c>
      <c r="J114" s="339">
        <v>84321</v>
      </c>
      <c r="L114" s="330">
        <v>4221</v>
      </c>
    </row>
    <row r="115" spans="1:10" ht="52.5" customHeight="1">
      <c r="A115" s="172" t="s">
        <v>81</v>
      </c>
      <c r="B115" s="298" t="s">
        <v>249</v>
      </c>
      <c r="C115" s="196"/>
      <c r="D115" s="35">
        <f>SUM(E115:F115)</f>
        <v>1038</v>
      </c>
      <c r="E115" s="301">
        <v>1038</v>
      </c>
      <c r="F115" s="35">
        <v>0</v>
      </c>
      <c r="G115" s="35"/>
      <c r="H115" s="35">
        <v>1038</v>
      </c>
      <c r="I115" s="35">
        <v>1038</v>
      </c>
      <c r="J115" s="35">
        <v>1038</v>
      </c>
    </row>
    <row r="116" spans="2:10" ht="12.75">
      <c r="B116" s="153"/>
      <c r="D116" s="153"/>
      <c r="G116" s="153"/>
      <c r="J116" s="153"/>
    </row>
    <row r="117" spans="2:10" ht="12.75">
      <c r="B117" s="153"/>
      <c r="D117" s="153"/>
      <c r="G117" s="153"/>
      <c r="J117" s="153"/>
    </row>
    <row r="118" spans="2:10" ht="12.75">
      <c r="B118" s="153"/>
      <c r="D118" s="153"/>
      <c r="G118" s="153"/>
      <c r="J118" s="153"/>
    </row>
    <row r="119" spans="2:10" ht="12.75">
      <c r="B119" s="153"/>
      <c r="D119" s="153"/>
      <c r="G119" s="153"/>
      <c r="J119" s="153"/>
    </row>
    <row r="120" spans="2:10" ht="12.75">
      <c r="B120" s="153"/>
      <c r="D120" s="153"/>
      <c r="G120" s="153"/>
      <c r="J120" s="153"/>
    </row>
    <row r="121" spans="2:10" ht="12.75">
      <c r="B121" s="153"/>
      <c r="D121" s="153"/>
      <c r="G121" s="153"/>
      <c r="J121" s="153"/>
    </row>
    <row r="122" spans="2:10" ht="12.75">
      <c r="B122" s="153"/>
      <c r="D122" s="153"/>
      <c r="G122" s="153"/>
      <c r="J122" s="153"/>
    </row>
    <row r="123" spans="2:10" ht="12.75">
      <c r="B123" s="153"/>
      <c r="D123" s="153"/>
      <c r="G123" s="153"/>
      <c r="J123" s="153"/>
    </row>
    <row r="124" spans="2:10" ht="12.75">
      <c r="B124" s="153"/>
      <c r="D124" s="153"/>
      <c r="G124" s="153"/>
      <c r="J124" s="153"/>
    </row>
    <row r="125" spans="2:10" ht="12.75">
      <c r="B125" s="153"/>
      <c r="D125" s="153"/>
      <c r="G125" s="153"/>
      <c r="J125" s="153"/>
    </row>
    <row r="126" spans="2:10" ht="12.75">
      <c r="B126" s="153"/>
      <c r="D126" s="153"/>
      <c r="G126" s="153"/>
      <c r="J126" s="153"/>
    </row>
    <row r="127" spans="2:10" ht="12.75">
      <c r="B127" s="153"/>
      <c r="D127" s="153"/>
      <c r="G127" s="153"/>
      <c r="J127" s="153"/>
    </row>
    <row r="128" spans="2:10" ht="12.75">
      <c r="B128" s="153"/>
      <c r="D128" s="153"/>
      <c r="G128" s="153"/>
      <c r="J128" s="153"/>
    </row>
    <row r="129" spans="2:10" ht="12.75">
      <c r="B129" s="153"/>
      <c r="D129" s="153"/>
      <c r="G129" s="153"/>
      <c r="J129" s="153"/>
    </row>
    <row r="130" spans="2:10" ht="12.75">
      <c r="B130" s="153"/>
      <c r="D130" s="153"/>
      <c r="G130" s="153"/>
      <c r="J130" s="153"/>
    </row>
    <row r="131" spans="2:10" ht="12.75">
      <c r="B131" s="153"/>
      <c r="D131" s="153"/>
      <c r="G131" s="153"/>
      <c r="J131" s="153"/>
    </row>
    <row r="132" spans="2:10" ht="12.75">
      <c r="B132" s="153"/>
      <c r="D132" s="153"/>
      <c r="G132" s="153"/>
      <c r="J132" s="153"/>
    </row>
    <row r="133" spans="2:10" ht="12.75">
      <c r="B133" s="153"/>
      <c r="D133" s="153"/>
      <c r="G133" s="153"/>
      <c r="J133" s="153"/>
    </row>
    <row r="134" spans="2:10" ht="12.75">
      <c r="B134" s="153"/>
      <c r="D134" s="285"/>
      <c r="G134" s="153"/>
      <c r="J134" s="153"/>
    </row>
    <row r="135" spans="2:10" ht="12.75">
      <c r="B135" s="153"/>
      <c r="D135" s="153"/>
      <c r="G135" s="153"/>
      <c r="J135" s="153"/>
    </row>
    <row r="136" spans="2:10" ht="12.75">
      <c r="B136" s="153"/>
      <c r="D136" s="153"/>
      <c r="G136" s="153"/>
      <c r="J136" s="153"/>
    </row>
    <row r="137" spans="2:10" ht="12.75">
      <c r="B137" s="153"/>
      <c r="D137" s="153"/>
      <c r="G137" s="153"/>
      <c r="J137" s="153"/>
    </row>
    <row r="138" spans="2:10" ht="12.75">
      <c r="B138" s="153"/>
      <c r="D138" s="153"/>
      <c r="G138" s="153"/>
      <c r="J138" s="153"/>
    </row>
    <row r="139" spans="2:10" ht="12.75">
      <c r="B139" s="153"/>
      <c r="D139" s="153"/>
      <c r="G139" s="153"/>
      <c r="J139" s="153"/>
    </row>
    <row r="140" spans="2:10" ht="12.75">
      <c r="B140" s="153"/>
      <c r="D140" s="153"/>
      <c r="G140" s="153"/>
      <c r="J140" s="153"/>
    </row>
    <row r="141" spans="2:10" ht="12.75">
      <c r="B141" s="153"/>
      <c r="D141" s="153"/>
      <c r="G141" s="153"/>
      <c r="J141" s="153"/>
    </row>
    <row r="142" spans="2:10" ht="12.75">
      <c r="B142" s="153"/>
      <c r="D142" s="153"/>
      <c r="G142" s="153"/>
      <c r="J142" s="153"/>
    </row>
    <row r="143" spans="2:10" ht="12.75">
      <c r="B143" s="153"/>
      <c r="D143" s="153"/>
      <c r="G143" s="153"/>
      <c r="J143" s="153"/>
    </row>
    <row r="144" spans="2:10" ht="12.75">
      <c r="B144" s="153"/>
      <c r="D144" s="153"/>
      <c r="G144" s="153"/>
      <c r="J144" s="153"/>
    </row>
    <row r="145" spans="2:10" ht="12.75">
      <c r="B145" s="153"/>
      <c r="D145" s="153"/>
      <c r="G145" s="153"/>
      <c r="J145" s="153"/>
    </row>
    <row r="146" spans="2:10" ht="12.75">
      <c r="B146" s="153"/>
      <c r="D146" s="153"/>
      <c r="G146" s="153"/>
      <c r="J146" s="153"/>
    </row>
    <row r="147" spans="2:10" ht="12.75">
      <c r="B147" s="153"/>
      <c r="D147" s="153"/>
      <c r="G147" s="153"/>
      <c r="J147" s="153"/>
    </row>
    <row r="148" spans="2:10" ht="12.75">
      <c r="B148" s="153"/>
      <c r="D148" s="153"/>
      <c r="G148" s="153"/>
      <c r="J148" s="153"/>
    </row>
    <row r="149" spans="2:10" ht="12.75">
      <c r="B149" s="153"/>
      <c r="D149" s="153"/>
      <c r="G149" s="153"/>
      <c r="J149" s="153"/>
    </row>
    <row r="150" spans="2:10" ht="12.75">
      <c r="B150" s="153"/>
      <c r="D150" s="153"/>
      <c r="G150" s="153"/>
      <c r="J150" s="153"/>
    </row>
    <row r="151" spans="2:10" ht="12.75">
      <c r="B151" s="153"/>
      <c r="D151" s="153"/>
      <c r="G151" s="153"/>
      <c r="J151" s="153"/>
    </row>
    <row r="152" spans="2:10" ht="12.75">
      <c r="B152" s="153"/>
      <c r="D152" s="153"/>
      <c r="G152" s="153"/>
      <c r="J152" s="153"/>
    </row>
  </sheetData>
  <sheetProtection/>
  <protectedRanges>
    <protectedRange sqref="E48 G48:J48" name="Range7"/>
    <protectedRange sqref="E104:E105 E107:E108 F110:F111 G104:J105 F113:F114 E115:J115 G114:J114 G107:J107 G111:J111" name="Range4"/>
    <protectedRange sqref="E38:E39 E42:E45 F50 G56:J56 E52 F54 G42:J45 E56 G38:J39 G52:J52" name="Range2"/>
    <protectedRange sqref="E12:E14 E16 G13:J14 J12" name="Range1"/>
    <protectedRange sqref="G71:J74 E58:E61 G76:J76 G69:J69 F67 E69 E71:E74 E76:E78 F63:F64 G58:J61 G78:J78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</protectedRanges>
  <mergeCells count="12">
    <mergeCell ref="I4:J4"/>
    <mergeCell ref="D5:F5"/>
    <mergeCell ref="G5:J5"/>
    <mergeCell ref="G6:J6"/>
    <mergeCell ref="H2:J2"/>
    <mergeCell ref="H1:J1"/>
    <mergeCell ref="A6:A7"/>
    <mergeCell ref="B6:B7"/>
    <mergeCell ref="C6:C7"/>
    <mergeCell ref="D6:D7"/>
    <mergeCell ref="B3:J3"/>
    <mergeCell ref="C2:G2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N322"/>
  <sheetViews>
    <sheetView zoomScalePageLayoutView="0" workbookViewId="0" topLeftCell="B1">
      <selection activeCell="N3" sqref="N3"/>
    </sheetView>
  </sheetViews>
  <sheetFormatPr defaultColWidth="9.140625" defaultRowHeight="12.75"/>
  <cols>
    <col min="1" max="1" width="5.140625" style="36" customWidth="1"/>
    <col min="2" max="2" width="5.421875" style="150" customWidth="1"/>
    <col min="3" max="3" width="4.421875" style="151" customWidth="1"/>
    <col min="4" max="4" width="5.7109375" style="152" customWidth="1"/>
    <col min="5" max="5" width="32.00390625" style="145" customWidth="1"/>
    <col min="6" max="6" width="13.00390625" style="44" customWidth="1"/>
    <col min="7" max="7" width="13.28125" style="44" customWidth="1"/>
    <col min="8" max="8" width="11.57421875" style="44" customWidth="1"/>
    <col min="9" max="9" width="13.28125" style="44" customWidth="1"/>
    <col min="10" max="10" width="14.421875" style="44" customWidth="1"/>
    <col min="11" max="11" width="13.28125" style="44" customWidth="1"/>
    <col min="12" max="12" width="13.7109375" style="44" customWidth="1"/>
    <col min="13" max="13" width="9.140625" style="44" customWidth="1"/>
    <col min="14" max="14" width="9.57421875" style="44" bestFit="1" customWidth="1"/>
    <col min="15" max="16384" width="9.140625" style="44" customWidth="1"/>
  </cols>
  <sheetData>
    <row r="1" ht="8.25" customHeight="1"/>
    <row r="2" ht="15.75" hidden="1"/>
    <row r="3" spans="10:12" ht="102.75" customHeight="1">
      <c r="J3" s="377" t="s">
        <v>793</v>
      </c>
      <c r="K3" s="378"/>
      <c r="L3" s="378"/>
    </row>
    <row r="4" spans="10:12" ht="15.75">
      <c r="J4" s="377" t="s">
        <v>791</v>
      </c>
      <c r="K4" s="378"/>
      <c r="L4" s="378"/>
    </row>
    <row r="5" spans="6:12" s="23" customFormat="1" ht="12.75" customHeight="1">
      <c r="F5" s="22"/>
      <c r="J5" s="377" t="s">
        <v>790</v>
      </c>
      <c r="K5" s="378"/>
      <c r="L5" s="378"/>
    </row>
    <row r="6" spans="1:14" s="23" customFormat="1" ht="15" customHeight="1">
      <c r="A6" s="21"/>
      <c r="B6" s="21"/>
      <c r="C6" s="21"/>
      <c r="D6" s="21"/>
      <c r="E6" s="399" t="s">
        <v>396</v>
      </c>
      <c r="F6" s="399"/>
      <c r="G6" s="399"/>
      <c r="H6" s="399"/>
      <c r="I6" s="399"/>
      <c r="J6" s="21"/>
      <c r="K6" s="295"/>
      <c r="L6" s="379"/>
      <c r="M6" s="379"/>
      <c r="N6" s="379"/>
    </row>
    <row r="7" spans="1:14" s="23" customFormat="1" ht="30" customHeight="1">
      <c r="A7" s="39"/>
      <c r="B7" s="39"/>
      <c r="C7" s="39"/>
      <c r="D7" s="39"/>
      <c r="E7" s="400" t="s">
        <v>629</v>
      </c>
      <c r="F7" s="400"/>
      <c r="G7" s="400"/>
      <c r="H7" s="400"/>
      <c r="I7" s="400"/>
      <c r="J7" s="400"/>
      <c r="K7" s="400"/>
      <c r="L7" s="369"/>
      <c r="M7" s="369"/>
      <c r="N7" s="369"/>
    </row>
    <row r="8" spans="1:12" ht="15.75" customHeight="1" thickBot="1">
      <c r="A8" s="40"/>
      <c r="B8" s="41"/>
      <c r="C8" s="42"/>
      <c r="D8" s="42"/>
      <c r="E8" s="43"/>
      <c r="F8" s="40"/>
      <c r="G8" s="44" t="s">
        <v>699</v>
      </c>
      <c r="L8" s="45"/>
    </row>
    <row r="9" spans="1:12" ht="23.25" customHeight="1" thickBot="1">
      <c r="A9" s="387" t="s">
        <v>470</v>
      </c>
      <c r="B9" s="391" t="s">
        <v>322</v>
      </c>
      <c r="C9" s="394" t="s">
        <v>162</v>
      </c>
      <c r="D9" s="394" t="s">
        <v>163</v>
      </c>
      <c r="E9" s="406" t="s">
        <v>471</v>
      </c>
      <c r="F9" s="397" t="s">
        <v>254</v>
      </c>
      <c r="G9" s="398"/>
      <c r="H9" s="398"/>
      <c r="I9" s="404" t="s">
        <v>274</v>
      </c>
      <c r="J9" s="398"/>
      <c r="K9" s="398"/>
      <c r="L9" s="405"/>
    </row>
    <row r="10" spans="1:12" s="49" customFormat="1" ht="26.25" customHeight="1">
      <c r="A10" s="388"/>
      <c r="B10" s="392"/>
      <c r="C10" s="395"/>
      <c r="D10" s="395"/>
      <c r="E10" s="407"/>
      <c r="F10" s="46" t="s">
        <v>255</v>
      </c>
      <c r="G10" s="47" t="s">
        <v>256</v>
      </c>
      <c r="H10" s="48"/>
      <c r="I10" s="401" t="s">
        <v>275</v>
      </c>
      <c r="J10" s="402"/>
      <c r="K10" s="402"/>
      <c r="L10" s="403"/>
    </row>
    <row r="11" spans="1:12" s="55" customFormat="1" ht="42.75" customHeight="1" thickBot="1">
      <c r="A11" s="389"/>
      <c r="B11" s="393"/>
      <c r="C11" s="396"/>
      <c r="D11" s="396"/>
      <c r="E11" s="408"/>
      <c r="F11" s="50" t="s">
        <v>257</v>
      </c>
      <c r="G11" s="51" t="s">
        <v>155</v>
      </c>
      <c r="H11" s="52" t="s">
        <v>156</v>
      </c>
      <c r="I11" s="50">
        <v>1</v>
      </c>
      <c r="J11" s="53">
        <v>2</v>
      </c>
      <c r="K11" s="53">
        <v>3</v>
      </c>
      <c r="L11" s="54">
        <v>4</v>
      </c>
    </row>
    <row r="12" spans="1:12" s="63" customFormat="1" ht="16.5" thickBot="1">
      <c r="A12" s="56">
        <v>1</v>
      </c>
      <c r="B12" s="57">
        <v>2</v>
      </c>
      <c r="C12" s="57">
        <v>3</v>
      </c>
      <c r="D12" s="58">
        <v>4</v>
      </c>
      <c r="E12" s="59">
        <v>5</v>
      </c>
      <c r="F12" s="60">
        <v>6</v>
      </c>
      <c r="G12" s="61">
        <v>7</v>
      </c>
      <c r="H12" s="62">
        <v>8</v>
      </c>
      <c r="I12" s="60">
        <v>9</v>
      </c>
      <c r="J12" s="61">
        <v>10</v>
      </c>
      <c r="K12" s="62">
        <v>11</v>
      </c>
      <c r="L12" s="60">
        <v>12</v>
      </c>
    </row>
    <row r="13" spans="1:14" s="71" customFormat="1" ht="65.25" customHeight="1" thickBot="1">
      <c r="A13" s="64">
        <v>2000</v>
      </c>
      <c r="B13" s="65" t="s">
        <v>164</v>
      </c>
      <c r="C13" s="66" t="s">
        <v>165</v>
      </c>
      <c r="D13" s="67" t="s">
        <v>165</v>
      </c>
      <c r="E13" s="68" t="s">
        <v>700</v>
      </c>
      <c r="F13" s="69">
        <f aca="true" t="shared" si="0" ref="F13:L13">SUM(F14,F50,F67,F93,F149,F169,F189,F218,F250,F281,F313)</f>
        <v>825904.8999999999</v>
      </c>
      <c r="G13" s="69">
        <f t="shared" si="0"/>
        <v>679893.7</v>
      </c>
      <c r="H13" s="70">
        <f t="shared" si="0"/>
        <v>230332.2</v>
      </c>
      <c r="I13" s="69">
        <f t="shared" si="0"/>
        <v>326344.89999999997</v>
      </c>
      <c r="J13" s="69">
        <f t="shared" si="0"/>
        <v>490522.99999999994</v>
      </c>
      <c r="K13" s="69">
        <f t="shared" si="0"/>
        <v>660964.3999999999</v>
      </c>
      <c r="L13" s="69">
        <f t="shared" si="0"/>
        <v>825904.8999999999</v>
      </c>
      <c r="N13" s="368"/>
    </row>
    <row r="14" spans="1:12" s="78" customFormat="1" ht="76.5" customHeight="1">
      <c r="A14" s="72">
        <v>2100</v>
      </c>
      <c r="B14" s="73" t="s">
        <v>508</v>
      </c>
      <c r="C14" s="74" t="s">
        <v>456</v>
      </c>
      <c r="D14" s="75" t="s">
        <v>456</v>
      </c>
      <c r="E14" s="76" t="s">
        <v>701</v>
      </c>
      <c r="F14" s="28">
        <f aca="true" t="shared" si="1" ref="F14:L14">SUM(F16,F21,F25,F30,F33,F36,F39,F42)</f>
        <v>297125.6</v>
      </c>
      <c r="G14" s="28">
        <f t="shared" si="1"/>
        <v>218106.7</v>
      </c>
      <c r="H14" s="77">
        <f t="shared" si="1"/>
        <v>79018.9</v>
      </c>
      <c r="I14" s="28">
        <f t="shared" si="1"/>
        <v>113429.1</v>
      </c>
      <c r="J14" s="77">
        <f t="shared" si="1"/>
        <v>159778.5</v>
      </c>
      <c r="K14" s="28">
        <f t="shared" si="1"/>
        <v>213938.2</v>
      </c>
      <c r="L14" s="28">
        <f t="shared" si="1"/>
        <v>297125.6</v>
      </c>
    </row>
    <row r="15" spans="1:12" ht="11.25" customHeight="1">
      <c r="A15" s="72"/>
      <c r="B15" s="73"/>
      <c r="C15" s="74"/>
      <c r="D15" s="75"/>
      <c r="E15" s="79" t="s">
        <v>428</v>
      </c>
      <c r="F15" s="29"/>
      <c r="G15" s="29"/>
      <c r="H15" s="80"/>
      <c r="I15" s="29"/>
      <c r="J15" s="80"/>
      <c r="K15" s="29"/>
      <c r="L15" s="29"/>
    </row>
    <row r="16" spans="1:12" s="84" customFormat="1" ht="60" customHeight="1">
      <c r="A16" s="81">
        <v>2110</v>
      </c>
      <c r="B16" s="73" t="s">
        <v>508</v>
      </c>
      <c r="C16" s="82" t="s">
        <v>457</v>
      </c>
      <c r="D16" s="83" t="s">
        <v>456</v>
      </c>
      <c r="E16" s="79" t="s">
        <v>323</v>
      </c>
      <c r="F16" s="29">
        <f aca="true" t="shared" si="2" ref="F16:L16">SUM(F18)</f>
        <v>141393.1</v>
      </c>
      <c r="G16" s="29">
        <f t="shared" si="2"/>
        <v>140393.1</v>
      </c>
      <c r="H16" s="80">
        <f t="shared" si="2"/>
        <v>1000</v>
      </c>
      <c r="I16" s="29">
        <f t="shared" si="2"/>
        <v>35061.5</v>
      </c>
      <c r="J16" s="80">
        <f t="shared" si="2"/>
        <v>68608.5</v>
      </c>
      <c r="K16" s="29">
        <f t="shared" si="2"/>
        <v>104851</v>
      </c>
      <c r="L16" s="29">
        <f t="shared" si="2"/>
        <v>141393.1</v>
      </c>
    </row>
    <row r="17" spans="1:12" s="84" customFormat="1" ht="12" customHeight="1">
      <c r="A17" s="81"/>
      <c r="B17" s="73"/>
      <c r="C17" s="82"/>
      <c r="D17" s="83"/>
      <c r="E17" s="79" t="s">
        <v>429</v>
      </c>
      <c r="F17" s="29"/>
      <c r="G17" s="29"/>
      <c r="H17" s="80"/>
      <c r="I17" s="29"/>
      <c r="J17" s="80"/>
      <c r="K17" s="29"/>
      <c r="L17" s="29"/>
    </row>
    <row r="18" spans="1:12" ht="27.75" customHeight="1">
      <c r="A18" s="85">
        <v>2111</v>
      </c>
      <c r="B18" s="86" t="s">
        <v>508</v>
      </c>
      <c r="C18" s="87" t="s">
        <v>457</v>
      </c>
      <c r="D18" s="88" t="s">
        <v>457</v>
      </c>
      <c r="E18" s="89" t="s">
        <v>324</v>
      </c>
      <c r="F18" s="286">
        <f>SUM(G18:H18)</f>
        <v>141393.1</v>
      </c>
      <c r="G18" s="286">
        <v>140393.1</v>
      </c>
      <c r="H18" s="286">
        <v>1000</v>
      </c>
      <c r="I18" s="287">
        <v>35061.5</v>
      </c>
      <c r="J18" s="78">
        <v>68608.5</v>
      </c>
      <c r="K18" s="288">
        <v>104851</v>
      </c>
      <c r="L18" s="286">
        <v>141393.1</v>
      </c>
    </row>
    <row r="19" spans="1:12" ht="23.25" customHeight="1">
      <c r="A19" s="91">
        <v>2112</v>
      </c>
      <c r="B19" s="82" t="s">
        <v>508</v>
      </c>
      <c r="C19" s="82" t="s">
        <v>457</v>
      </c>
      <c r="D19" s="82" t="s">
        <v>458</v>
      </c>
      <c r="E19" s="92" t="s">
        <v>166</v>
      </c>
      <c r="F19" s="29">
        <f>SUM(G19:H19)</f>
        <v>0</v>
      </c>
      <c r="G19" s="29"/>
      <c r="H19" s="80"/>
      <c r="I19" s="29"/>
      <c r="J19" s="80"/>
      <c r="K19" s="29"/>
      <c r="L19" s="29"/>
    </row>
    <row r="20" spans="1:12" ht="18.75" customHeight="1" thickBot="1">
      <c r="A20" s="72">
        <v>2113</v>
      </c>
      <c r="B20" s="73" t="s">
        <v>508</v>
      </c>
      <c r="C20" s="74" t="s">
        <v>457</v>
      </c>
      <c r="D20" s="75" t="s">
        <v>363</v>
      </c>
      <c r="E20" s="93" t="s">
        <v>167</v>
      </c>
      <c r="F20" s="94">
        <f>SUM(G20:H20)</f>
        <v>0</v>
      </c>
      <c r="G20" s="94"/>
      <c r="H20" s="95"/>
      <c r="I20" s="94"/>
      <c r="J20" s="95"/>
      <c r="K20" s="94"/>
      <c r="L20" s="94"/>
    </row>
    <row r="21" spans="1:12" ht="18.75" customHeight="1">
      <c r="A21" s="81">
        <v>2120</v>
      </c>
      <c r="B21" s="73" t="s">
        <v>508</v>
      </c>
      <c r="C21" s="82" t="s">
        <v>458</v>
      </c>
      <c r="D21" s="83" t="s">
        <v>456</v>
      </c>
      <c r="E21" s="79" t="s">
        <v>168</v>
      </c>
      <c r="F21" s="29">
        <f aca="true" t="shared" si="3" ref="F21:L21">SUM(F23:F24)</f>
        <v>0</v>
      </c>
      <c r="G21" s="29">
        <f t="shared" si="3"/>
        <v>0</v>
      </c>
      <c r="H21" s="80">
        <f t="shared" si="3"/>
        <v>0</v>
      </c>
      <c r="I21" s="29">
        <f t="shared" si="3"/>
        <v>0</v>
      </c>
      <c r="J21" s="80">
        <f t="shared" si="3"/>
        <v>0</v>
      </c>
      <c r="K21" s="29">
        <f t="shared" si="3"/>
        <v>0</v>
      </c>
      <c r="L21" s="29">
        <f t="shared" si="3"/>
        <v>0</v>
      </c>
    </row>
    <row r="22" spans="1:12" s="84" customFormat="1" ht="18.75" customHeight="1">
      <c r="A22" s="81"/>
      <c r="B22" s="73"/>
      <c r="C22" s="82"/>
      <c r="D22" s="83"/>
      <c r="E22" s="79" t="s">
        <v>429</v>
      </c>
      <c r="F22" s="29"/>
      <c r="G22" s="29"/>
      <c r="H22" s="80"/>
      <c r="I22" s="29"/>
      <c r="J22" s="80"/>
      <c r="K22" s="29"/>
      <c r="L22" s="29"/>
    </row>
    <row r="23" spans="1:12" ht="20.25" customHeight="1" thickBot="1">
      <c r="A23" s="81">
        <v>2121</v>
      </c>
      <c r="B23" s="73" t="s">
        <v>508</v>
      </c>
      <c r="C23" s="82" t="s">
        <v>458</v>
      </c>
      <c r="D23" s="83" t="s">
        <v>457</v>
      </c>
      <c r="E23" s="79" t="s">
        <v>325</v>
      </c>
      <c r="F23" s="31">
        <f>SUM(G23:H23)</f>
        <v>0</v>
      </c>
      <c r="G23" s="31"/>
      <c r="H23" s="96"/>
      <c r="I23" s="31"/>
      <c r="J23" s="96"/>
      <c r="K23" s="31"/>
      <c r="L23" s="31"/>
    </row>
    <row r="24" spans="1:12" ht="35.25" customHeight="1" thickBot="1">
      <c r="A24" s="81">
        <v>2122</v>
      </c>
      <c r="B24" s="73" t="s">
        <v>508</v>
      </c>
      <c r="C24" s="82" t="s">
        <v>458</v>
      </c>
      <c r="D24" s="83" t="s">
        <v>458</v>
      </c>
      <c r="E24" s="79" t="s">
        <v>169</v>
      </c>
      <c r="F24" s="31">
        <f>SUM(G24:H24)</f>
        <v>0</v>
      </c>
      <c r="G24" s="31"/>
      <c r="H24" s="96"/>
      <c r="I24" s="31"/>
      <c r="J24" s="96"/>
      <c r="K24" s="31"/>
      <c r="L24" s="31"/>
    </row>
    <row r="25" spans="1:12" ht="18" customHeight="1" thickBot="1">
      <c r="A25" s="81">
        <v>2130</v>
      </c>
      <c r="B25" s="73" t="s">
        <v>508</v>
      </c>
      <c r="C25" s="82" t="s">
        <v>363</v>
      </c>
      <c r="D25" s="83" t="s">
        <v>456</v>
      </c>
      <c r="E25" s="79" t="s">
        <v>170</v>
      </c>
      <c r="F25" s="97">
        <f aca="true" t="shared" si="4" ref="F25:L25">SUM(F29,F28)</f>
        <v>6074.3</v>
      </c>
      <c r="G25" s="97">
        <f t="shared" si="4"/>
        <v>6074.3</v>
      </c>
      <c r="H25" s="97">
        <f t="shared" si="4"/>
        <v>0</v>
      </c>
      <c r="I25" s="97">
        <f t="shared" si="4"/>
        <v>1500</v>
      </c>
      <c r="J25" s="97">
        <f t="shared" si="4"/>
        <v>3000</v>
      </c>
      <c r="K25" s="97">
        <f t="shared" si="4"/>
        <v>4589</v>
      </c>
      <c r="L25" s="98">
        <f t="shared" si="4"/>
        <v>6074.3</v>
      </c>
    </row>
    <row r="26" spans="1:12" s="84" customFormat="1" ht="10.5" customHeight="1">
      <c r="A26" s="81"/>
      <c r="B26" s="73"/>
      <c r="C26" s="82"/>
      <c r="D26" s="83"/>
      <c r="E26" s="79" t="s">
        <v>429</v>
      </c>
      <c r="F26" s="29"/>
      <c r="G26" s="29"/>
      <c r="H26" s="80"/>
      <c r="I26" s="29"/>
      <c r="J26" s="80"/>
      <c r="K26" s="99"/>
      <c r="L26" s="32"/>
    </row>
    <row r="27" spans="1:12" ht="31.5" customHeight="1" thickBot="1">
      <c r="A27" s="81">
        <v>2131</v>
      </c>
      <c r="B27" s="73" t="s">
        <v>508</v>
      </c>
      <c r="C27" s="82" t="s">
        <v>363</v>
      </c>
      <c r="D27" s="83" t="s">
        <v>457</v>
      </c>
      <c r="E27" s="79" t="s">
        <v>171</v>
      </c>
      <c r="F27" s="31">
        <f>SUM(G27:H27)</f>
        <v>0</v>
      </c>
      <c r="G27" s="31"/>
      <c r="H27" s="96"/>
      <c r="I27" s="100"/>
      <c r="J27" s="100"/>
      <c r="K27" s="101"/>
      <c r="L27" s="100"/>
    </row>
    <row r="28" spans="1:12" ht="27" customHeight="1" thickBot="1">
      <c r="A28" s="81">
        <v>2132</v>
      </c>
      <c r="B28" s="73" t="s">
        <v>508</v>
      </c>
      <c r="C28" s="82">
        <v>3</v>
      </c>
      <c r="D28" s="83">
        <v>2</v>
      </c>
      <c r="E28" s="79" t="s">
        <v>172</v>
      </c>
      <c r="F28" s="31">
        <f>SUM(G28:H28)</f>
        <v>0</v>
      </c>
      <c r="G28" s="31"/>
      <c r="H28" s="31"/>
      <c r="I28" s="102"/>
      <c r="J28" s="33"/>
      <c r="K28" s="96"/>
      <c r="L28" s="31"/>
    </row>
    <row r="29" spans="1:12" ht="24" customHeight="1" thickBot="1">
      <c r="A29" s="81">
        <v>2133</v>
      </c>
      <c r="B29" s="73" t="s">
        <v>508</v>
      </c>
      <c r="C29" s="82">
        <v>3</v>
      </c>
      <c r="D29" s="83">
        <v>3</v>
      </c>
      <c r="E29" s="79" t="s">
        <v>173</v>
      </c>
      <c r="F29" s="31">
        <f>SUM(G29:H29)</f>
        <v>6074.3</v>
      </c>
      <c r="G29" s="90">
        <v>6074.3</v>
      </c>
      <c r="H29" s="90"/>
      <c r="I29" s="103">
        <v>1500</v>
      </c>
      <c r="J29" s="90">
        <v>3000</v>
      </c>
      <c r="K29" s="104">
        <v>4589</v>
      </c>
      <c r="L29" s="90">
        <v>6074.3</v>
      </c>
    </row>
    <row r="30" spans="1:12" ht="27.75" customHeight="1">
      <c r="A30" s="81">
        <v>2140</v>
      </c>
      <c r="B30" s="73" t="s">
        <v>508</v>
      </c>
      <c r="C30" s="82">
        <v>4</v>
      </c>
      <c r="D30" s="83">
        <v>0</v>
      </c>
      <c r="E30" s="79" t="s">
        <v>174</v>
      </c>
      <c r="F30" s="29">
        <f aca="true" t="shared" si="5" ref="F30:L30">SUM(F32)</f>
        <v>0</v>
      </c>
      <c r="G30" s="29">
        <f t="shared" si="5"/>
        <v>0</v>
      </c>
      <c r="H30" s="80">
        <f t="shared" si="5"/>
        <v>0</v>
      </c>
      <c r="I30" s="99">
        <f t="shared" si="5"/>
        <v>0</v>
      </c>
      <c r="J30" s="29">
        <f t="shared" si="5"/>
        <v>0</v>
      </c>
      <c r="K30" s="80">
        <f t="shared" si="5"/>
        <v>0</v>
      </c>
      <c r="L30" s="29">
        <f t="shared" si="5"/>
        <v>0</v>
      </c>
    </row>
    <row r="31" spans="1:12" s="84" customFormat="1" ht="14.25" customHeight="1">
      <c r="A31" s="81"/>
      <c r="B31" s="73"/>
      <c r="C31" s="82"/>
      <c r="D31" s="83"/>
      <c r="E31" s="79" t="s">
        <v>429</v>
      </c>
      <c r="F31" s="29"/>
      <c r="G31" s="29"/>
      <c r="H31" s="80"/>
      <c r="I31" s="99"/>
      <c r="J31" s="29"/>
      <c r="K31" s="80"/>
      <c r="L31" s="29"/>
    </row>
    <row r="32" spans="1:12" ht="24.75" customHeight="1" thickBot="1">
      <c r="A32" s="81">
        <v>2141</v>
      </c>
      <c r="B32" s="73" t="s">
        <v>508</v>
      </c>
      <c r="C32" s="82">
        <v>4</v>
      </c>
      <c r="D32" s="83">
        <v>1</v>
      </c>
      <c r="E32" s="79" t="s">
        <v>175</v>
      </c>
      <c r="F32" s="31">
        <f>SUM(G32:H32)</f>
        <v>0</v>
      </c>
      <c r="G32" s="31"/>
      <c r="H32" s="96"/>
      <c r="I32" s="102"/>
      <c r="J32" s="31"/>
      <c r="K32" s="96"/>
      <c r="L32" s="31"/>
    </row>
    <row r="33" spans="1:12" ht="49.5" customHeight="1">
      <c r="A33" s="81">
        <v>2150</v>
      </c>
      <c r="B33" s="73" t="s">
        <v>508</v>
      </c>
      <c r="C33" s="82">
        <v>5</v>
      </c>
      <c r="D33" s="83">
        <v>0</v>
      </c>
      <c r="E33" s="79" t="s">
        <v>176</v>
      </c>
      <c r="F33" s="29">
        <f aca="true" t="shared" si="6" ref="F33:L33">SUM(F35)</f>
        <v>0</v>
      </c>
      <c r="G33" s="29">
        <f t="shared" si="6"/>
        <v>0</v>
      </c>
      <c r="H33" s="80">
        <f t="shared" si="6"/>
        <v>0</v>
      </c>
      <c r="I33" s="99">
        <f t="shared" si="6"/>
        <v>0</v>
      </c>
      <c r="J33" s="29">
        <f t="shared" si="6"/>
        <v>0</v>
      </c>
      <c r="K33" s="80">
        <f t="shared" si="6"/>
        <v>0</v>
      </c>
      <c r="L33" s="29">
        <f t="shared" si="6"/>
        <v>0</v>
      </c>
    </row>
    <row r="34" spans="1:12" s="84" customFormat="1" ht="16.5" customHeight="1">
      <c r="A34" s="81"/>
      <c r="B34" s="73"/>
      <c r="C34" s="82"/>
      <c r="D34" s="83"/>
      <c r="E34" s="79" t="s">
        <v>429</v>
      </c>
      <c r="F34" s="29"/>
      <c r="G34" s="29"/>
      <c r="H34" s="80"/>
      <c r="I34" s="99"/>
      <c r="J34" s="29"/>
      <c r="K34" s="80"/>
      <c r="L34" s="29"/>
    </row>
    <row r="35" spans="1:12" ht="52.5" customHeight="1" thickBot="1">
      <c r="A35" s="81">
        <v>2151</v>
      </c>
      <c r="B35" s="73" t="s">
        <v>508</v>
      </c>
      <c r="C35" s="82">
        <v>5</v>
      </c>
      <c r="D35" s="83">
        <v>1</v>
      </c>
      <c r="E35" s="79" t="s">
        <v>177</v>
      </c>
      <c r="F35" s="31">
        <f>SUM(G35:H35)</f>
        <v>0</v>
      </c>
      <c r="G35" s="31"/>
      <c r="H35" s="96"/>
      <c r="I35" s="102"/>
      <c r="J35" s="31"/>
      <c r="K35" s="96"/>
      <c r="L35" s="31"/>
    </row>
    <row r="36" spans="1:12" ht="37.5" customHeight="1">
      <c r="A36" s="81">
        <v>2160</v>
      </c>
      <c r="B36" s="73" t="s">
        <v>508</v>
      </c>
      <c r="C36" s="82">
        <v>6</v>
      </c>
      <c r="D36" s="83">
        <v>0</v>
      </c>
      <c r="E36" s="79" t="s">
        <v>178</v>
      </c>
      <c r="F36" s="99">
        <f aca="true" t="shared" si="7" ref="F36:L36">SUM(F38)</f>
        <v>149658.2</v>
      </c>
      <c r="G36" s="32">
        <f t="shared" si="7"/>
        <v>71639.3</v>
      </c>
      <c r="H36" s="80">
        <f t="shared" si="7"/>
        <v>78018.9</v>
      </c>
      <c r="I36" s="32">
        <f t="shared" si="7"/>
        <v>76867.6</v>
      </c>
      <c r="J36" s="80">
        <f t="shared" si="7"/>
        <v>88170</v>
      </c>
      <c r="K36" s="32">
        <f t="shared" si="7"/>
        <v>104498.2</v>
      </c>
      <c r="L36" s="32">
        <f t="shared" si="7"/>
        <v>149658.2</v>
      </c>
    </row>
    <row r="37" spans="1:12" s="84" customFormat="1" ht="20.25" customHeight="1" thickBot="1">
      <c r="A37" s="81"/>
      <c r="B37" s="73"/>
      <c r="C37" s="82"/>
      <c r="D37" s="83"/>
      <c r="E37" s="79" t="s">
        <v>429</v>
      </c>
      <c r="F37" s="99"/>
      <c r="G37" s="29"/>
      <c r="H37" s="104"/>
      <c r="I37" s="90"/>
      <c r="J37" s="104"/>
      <c r="K37" s="90"/>
      <c r="L37" s="90"/>
    </row>
    <row r="38" spans="1:12" ht="39" customHeight="1" thickBot="1">
      <c r="A38" s="85">
        <v>2161</v>
      </c>
      <c r="B38" s="86" t="s">
        <v>508</v>
      </c>
      <c r="C38" s="87">
        <v>6</v>
      </c>
      <c r="D38" s="88">
        <v>1</v>
      </c>
      <c r="E38" s="89" t="s">
        <v>179</v>
      </c>
      <c r="F38" s="103">
        <f>SUM(G38:H38)</f>
        <v>149658.2</v>
      </c>
      <c r="G38" s="105">
        <v>71639.3</v>
      </c>
      <c r="H38" s="302">
        <v>78018.9</v>
      </c>
      <c r="I38" s="303">
        <v>76867.6</v>
      </c>
      <c r="J38" s="304">
        <v>88170</v>
      </c>
      <c r="K38" s="303">
        <v>104498.2</v>
      </c>
      <c r="L38" s="305">
        <v>149658.2</v>
      </c>
    </row>
    <row r="39" spans="1:12" ht="24">
      <c r="A39" s="81">
        <v>2170</v>
      </c>
      <c r="B39" s="73" t="s">
        <v>508</v>
      </c>
      <c r="C39" s="82">
        <v>7</v>
      </c>
      <c r="D39" s="83">
        <v>0</v>
      </c>
      <c r="E39" s="79" t="s">
        <v>44</v>
      </c>
      <c r="F39" s="99">
        <f aca="true" t="shared" si="8" ref="F39:L39">SUM(F41)</f>
        <v>0</v>
      </c>
      <c r="G39" s="29">
        <f t="shared" si="8"/>
        <v>0</v>
      </c>
      <c r="H39" s="106">
        <f t="shared" si="8"/>
        <v>0</v>
      </c>
      <c r="I39" s="37">
        <f t="shared" si="8"/>
        <v>0</v>
      </c>
      <c r="J39" s="106">
        <f t="shared" si="8"/>
        <v>0</v>
      </c>
      <c r="K39" s="37">
        <f t="shared" si="8"/>
        <v>0</v>
      </c>
      <c r="L39" s="37">
        <f t="shared" si="8"/>
        <v>0</v>
      </c>
    </row>
    <row r="40" spans="1:12" s="84" customFormat="1" ht="14.25" customHeight="1">
      <c r="A40" s="81"/>
      <c r="B40" s="73"/>
      <c r="C40" s="82"/>
      <c r="D40" s="83"/>
      <c r="E40" s="79" t="s">
        <v>429</v>
      </c>
      <c r="F40" s="99"/>
      <c r="G40" s="29"/>
      <c r="H40" s="80"/>
      <c r="I40" s="29"/>
      <c r="J40" s="80"/>
      <c r="K40" s="29"/>
      <c r="L40" s="29"/>
    </row>
    <row r="41" spans="1:12" ht="24.75" thickBot="1">
      <c r="A41" s="81">
        <v>2171</v>
      </c>
      <c r="B41" s="73" t="s">
        <v>508</v>
      </c>
      <c r="C41" s="82">
        <v>7</v>
      </c>
      <c r="D41" s="83">
        <v>1</v>
      </c>
      <c r="E41" s="79" t="s">
        <v>44</v>
      </c>
      <c r="F41" s="102">
        <f>SUM(G41:H41)</f>
        <v>0</v>
      </c>
      <c r="G41" s="31"/>
      <c r="H41" s="96"/>
      <c r="I41" s="31"/>
      <c r="J41" s="96"/>
      <c r="K41" s="31"/>
      <c r="L41" s="31"/>
    </row>
    <row r="42" spans="1:12" ht="38.25" customHeight="1">
      <c r="A42" s="81">
        <v>2180</v>
      </c>
      <c r="B42" s="73" t="s">
        <v>508</v>
      </c>
      <c r="C42" s="82">
        <v>8</v>
      </c>
      <c r="D42" s="83">
        <v>0</v>
      </c>
      <c r="E42" s="79" t="s">
        <v>180</v>
      </c>
      <c r="F42" s="29">
        <f aca="true" t="shared" si="9" ref="F42:L42">SUM(F44)</f>
        <v>0</v>
      </c>
      <c r="G42" s="29">
        <f t="shared" si="9"/>
        <v>0</v>
      </c>
      <c r="H42" s="80">
        <f t="shared" si="9"/>
        <v>0</v>
      </c>
      <c r="I42" s="29">
        <f t="shared" si="9"/>
        <v>0</v>
      </c>
      <c r="J42" s="80">
        <f t="shared" si="9"/>
        <v>0</v>
      </c>
      <c r="K42" s="29">
        <f t="shared" si="9"/>
        <v>0</v>
      </c>
      <c r="L42" s="29">
        <f t="shared" si="9"/>
        <v>0</v>
      </c>
    </row>
    <row r="43" spans="1:12" s="84" customFormat="1" ht="18.75" customHeight="1">
      <c r="A43" s="81"/>
      <c r="B43" s="73"/>
      <c r="C43" s="82"/>
      <c r="D43" s="83"/>
      <c r="E43" s="79" t="s">
        <v>429</v>
      </c>
      <c r="F43" s="29"/>
      <c r="G43" s="29"/>
      <c r="H43" s="80"/>
      <c r="I43" s="29"/>
      <c r="J43" s="80"/>
      <c r="K43" s="29"/>
      <c r="L43" s="29"/>
    </row>
    <row r="44" spans="1:12" ht="34.5" customHeight="1">
      <c r="A44" s="81">
        <v>2181</v>
      </c>
      <c r="B44" s="73" t="s">
        <v>508</v>
      </c>
      <c r="C44" s="82">
        <v>8</v>
      </c>
      <c r="D44" s="83">
        <v>1</v>
      </c>
      <c r="E44" s="79" t="s">
        <v>180</v>
      </c>
      <c r="F44" s="29">
        <f aca="true" t="shared" si="10" ref="F44:L44">SUM(F46:F47)</f>
        <v>0</v>
      </c>
      <c r="G44" s="29">
        <f>SUM(G46:G47)</f>
        <v>0</v>
      </c>
      <c r="H44" s="80">
        <f t="shared" si="10"/>
        <v>0</v>
      </c>
      <c r="I44" s="29">
        <f t="shared" si="10"/>
        <v>0</v>
      </c>
      <c r="J44" s="80">
        <f t="shared" si="10"/>
        <v>0</v>
      </c>
      <c r="K44" s="29">
        <f t="shared" si="10"/>
        <v>0</v>
      </c>
      <c r="L44" s="29">
        <f t="shared" si="10"/>
        <v>0</v>
      </c>
    </row>
    <row r="45" spans="1:12" ht="15.75">
      <c r="A45" s="81"/>
      <c r="B45" s="73"/>
      <c r="C45" s="82"/>
      <c r="D45" s="83"/>
      <c r="E45" s="93" t="s">
        <v>429</v>
      </c>
      <c r="F45" s="29"/>
      <c r="G45" s="29"/>
      <c r="H45" s="80"/>
      <c r="I45" s="29"/>
      <c r="J45" s="80"/>
      <c r="K45" s="29"/>
      <c r="L45" s="29"/>
    </row>
    <row r="46" spans="1:12" ht="24.75" thickBot="1">
      <c r="A46" s="81">
        <v>2182</v>
      </c>
      <c r="B46" s="73" t="s">
        <v>508</v>
      </c>
      <c r="C46" s="82">
        <v>8</v>
      </c>
      <c r="D46" s="83">
        <v>1</v>
      </c>
      <c r="E46" s="93" t="s">
        <v>431</v>
      </c>
      <c r="F46" s="31">
        <f>SUM(G46:H46)</f>
        <v>0</v>
      </c>
      <c r="G46" s="31"/>
      <c r="H46" s="96"/>
      <c r="I46" s="31"/>
      <c r="J46" s="96"/>
      <c r="K46" s="31"/>
      <c r="L46" s="31"/>
    </row>
    <row r="47" spans="1:12" ht="24.75" thickBot="1">
      <c r="A47" s="81">
        <v>2183</v>
      </c>
      <c r="B47" s="73" t="s">
        <v>508</v>
      </c>
      <c r="C47" s="82">
        <v>8</v>
      </c>
      <c r="D47" s="83">
        <v>1</v>
      </c>
      <c r="E47" s="93" t="s">
        <v>432</v>
      </c>
      <c r="F47" s="31">
        <f>SUM(G47:H47)</f>
        <v>0</v>
      </c>
      <c r="G47" s="31">
        <f aca="true" t="shared" si="11" ref="G47:L47">G48</f>
        <v>0</v>
      </c>
      <c r="H47" s="96">
        <f t="shared" si="11"/>
        <v>0</v>
      </c>
      <c r="I47" s="31">
        <f t="shared" si="11"/>
        <v>0</v>
      </c>
      <c r="J47" s="96">
        <f t="shared" si="11"/>
        <v>0</v>
      </c>
      <c r="K47" s="31">
        <f t="shared" si="11"/>
        <v>0</v>
      </c>
      <c r="L47" s="31">
        <f t="shared" si="11"/>
        <v>0</v>
      </c>
    </row>
    <row r="48" spans="1:12" ht="36.75" thickBot="1">
      <c r="A48" s="81">
        <v>2184</v>
      </c>
      <c r="B48" s="73" t="s">
        <v>508</v>
      </c>
      <c r="C48" s="82">
        <v>8</v>
      </c>
      <c r="D48" s="83">
        <v>1</v>
      </c>
      <c r="E48" s="93" t="s">
        <v>433</v>
      </c>
      <c r="F48" s="31">
        <f>SUM(G48:H48)</f>
        <v>0</v>
      </c>
      <c r="G48" s="31"/>
      <c r="H48" s="96"/>
      <c r="I48" s="31"/>
      <c r="J48" s="96"/>
      <c r="K48" s="31"/>
      <c r="L48" s="31"/>
    </row>
    <row r="49" spans="1:12" ht="15.75">
      <c r="A49" s="81">
        <v>2185</v>
      </c>
      <c r="B49" s="73" t="s">
        <v>508</v>
      </c>
      <c r="C49" s="82">
        <v>8</v>
      </c>
      <c r="D49" s="83">
        <v>1</v>
      </c>
      <c r="E49" s="93"/>
      <c r="F49" s="29"/>
      <c r="G49" s="29"/>
      <c r="H49" s="80"/>
      <c r="I49" s="29"/>
      <c r="J49" s="80"/>
      <c r="K49" s="29"/>
      <c r="L49" s="29"/>
    </row>
    <row r="50" spans="1:12" s="78" customFormat="1" ht="40.5" customHeight="1">
      <c r="A50" s="81">
        <v>2200</v>
      </c>
      <c r="B50" s="73" t="s">
        <v>509</v>
      </c>
      <c r="C50" s="82">
        <v>0</v>
      </c>
      <c r="D50" s="83">
        <v>0</v>
      </c>
      <c r="E50" s="76" t="s">
        <v>702</v>
      </c>
      <c r="F50" s="97">
        <f aca="true" t="shared" si="12" ref="F50:L50">SUM(F52,F55,F58,F61,F64)</f>
        <v>0</v>
      </c>
      <c r="G50" s="97">
        <f t="shared" si="12"/>
        <v>0</v>
      </c>
      <c r="H50" s="107">
        <f t="shared" si="12"/>
        <v>0</v>
      </c>
      <c r="I50" s="97">
        <f t="shared" si="12"/>
        <v>0</v>
      </c>
      <c r="J50" s="107">
        <f t="shared" si="12"/>
        <v>0</v>
      </c>
      <c r="K50" s="97">
        <f t="shared" si="12"/>
        <v>0</v>
      </c>
      <c r="L50" s="97">
        <f t="shared" si="12"/>
        <v>0</v>
      </c>
    </row>
    <row r="51" spans="1:12" ht="11.25" customHeight="1">
      <c r="A51" s="72"/>
      <c r="B51" s="73"/>
      <c r="C51" s="74"/>
      <c r="D51" s="75"/>
      <c r="E51" s="79" t="s">
        <v>428</v>
      </c>
      <c r="F51" s="37"/>
      <c r="G51" s="37"/>
      <c r="H51" s="106"/>
      <c r="I51" s="37"/>
      <c r="J51" s="106"/>
      <c r="K51" s="37"/>
      <c r="L51" s="37"/>
    </row>
    <row r="52" spans="1:12" ht="21" customHeight="1">
      <c r="A52" s="81">
        <v>2210</v>
      </c>
      <c r="B52" s="73" t="s">
        <v>509</v>
      </c>
      <c r="C52" s="82">
        <v>1</v>
      </c>
      <c r="D52" s="83">
        <v>0</v>
      </c>
      <c r="E52" s="79" t="s">
        <v>181</v>
      </c>
      <c r="F52" s="29">
        <f aca="true" t="shared" si="13" ref="F52:L52">SUM(F54)</f>
        <v>0</v>
      </c>
      <c r="G52" s="29">
        <f t="shared" si="13"/>
        <v>0</v>
      </c>
      <c r="H52" s="80">
        <f t="shared" si="13"/>
        <v>0</v>
      </c>
      <c r="I52" s="29">
        <f t="shared" si="13"/>
        <v>0</v>
      </c>
      <c r="J52" s="80">
        <f t="shared" si="13"/>
        <v>0</v>
      </c>
      <c r="K52" s="29">
        <f t="shared" si="13"/>
        <v>0</v>
      </c>
      <c r="L52" s="29">
        <f t="shared" si="13"/>
        <v>0</v>
      </c>
    </row>
    <row r="53" spans="1:12" s="84" customFormat="1" ht="10.5" customHeight="1">
      <c r="A53" s="81"/>
      <c r="B53" s="73"/>
      <c r="C53" s="82"/>
      <c r="D53" s="83"/>
      <c r="E53" s="79" t="s">
        <v>429</v>
      </c>
      <c r="F53" s="29"/>
      <c r="G53" s="29"/>
      <c r="H53" s="80"/>
      <c r="I53" s="29"/>
      <c r="J53" s="80"/>
      <c r="K53" s="29"/>
      <c r="L53" s="29"/>
    </row>
    <row r="54" spans="1:12" ht="19.5" customHeight="1" thickBot="1">
      <c r="A54" s="81">
        <v>2211</v>
      </c>
      <c r="B54" s="73" t="s">
        <v>509</v>
      </c>
      <c r="C54" s="82">
        <v>1</v>
      </c>
      <c r="D54" s="83">
        <v>1</v>
      </c>
      <c r="E54" s="79" t="s">
        <v>182</v>
      </c>
      <c r="F54" s="31">
        <f>SUM(G54:H54)</f>
        <v>0</v>
      </c>
      <c r="G54" s="31"/>
      <c r="H54" s="96"/>
      <c r="I54" s="31"/>
      <c r="J54" s="100"/>
      <c r="K54" s="100"/>
      <c r="L54" s="100"/>
    </row>
    <row r="55" spans="1:12" ht="17.25" customHeight="1">
      <c r="A55" s="81">
        <v>2220</v>
      </c>
      <c r="B55" s="73" t="s">
        <v>509</v>
      </c>
      <c r="C55" s="82">
        <v>2</v>
      </c>
      <c r="D55" s="83">
        <v>0</v>
      </c>
      <c r="E55" s="79" t="s">
        <v>183</v>
      </c>
      <c r="F55" s="29">
        <f aca="true" t="shared" si="14" ref="F55:L55">SUM(F57)</f>
        <v>0</v>
      </c>
      <c r="G55" s="29">
        <f t="shared" si="14"/>
        <v>0</v>
      </c>
      <c r="H55" s="80">
        <f t="shared" si="14"/>
        <v>0</v>
      </c>
      <c r="I55" s="29">
        <f t="shared" si="14"/>
        <v>0</v>
      </c>
      <c r="J55" s="80">
        <f t="shared" si="14"/>
        <v>0</v>
      </c>
      <c r="K55" s="29">
        <f t="shared" si="14"/>
        <v>0</v>
      </c>
      <c r="L55" s="29">
        <f t="shared" si="14"/>
        <v>0</v>
      </c>
    </row>
    <row r="56" spans="1:12" s="84" customFormat="1" ht="10.5" customHeight="1">
      <c r="A56" s="81"/>
      <c r="B56" s="73"/>
      <c r="C56" s="82"/>
      <c r="D56" s="83"/>
      <c r="E56" s="79" t="s">
        <v>429</v>
      </c>
      <c r="F56" s="29"/>
      <c r="G56" s="29"/>
      <c r="H56" s="80"/>
      <c r="I56" s="29"/>
      <c r="J56" s="80"/>
      <c r="K56" s="29"/>
      <c r="L56" s="29"/>
    </row>
    <row r="57" spans="1:12" ht="15.75" customHeight="1" thickBot="1">
      <c r="A57" s="81">
        <v>2221</v>
      </c>
      <c r="B57" s="73" t="s">
        <v>509</v>
      </c>
      <c r="C57" s="82">
        <v>2</v>
      </c>
      <c r="D57" s="83">
        <v>1</v>
      </c>
      <c r="E57" s="79" t="s">
        <v>184</v>
      </c>
      <c r="F57" s="31">
        <f>SUM(G57:H57)</f>
        <v>0</v>
      </c>
      <c r="G57" s="31"/>
      <c r="H57" s="96"/>
      <c r="I57" s="31"/>
      <c r="J57" s="96"/>
      <c r="K57" s="31"/>
      <c r="L57" s="31"/>
    </row>
    <row r="58" spans="1:12" ht="17.25" customHeight="1">
      <c r="A58" s="81">
        <v>2230</v>
      </c>
      <c r="B58" s="73" t="s">
        <v>509</v>
      </c>
      <c r="C58" s="82">
        <v>3</v>
      </c>
      <c r="D58" s="83">
        <v>0</v>
      </c>
      <c r="E58" s="79" t="s">
        <v>185</v>
      </c>
      <c r="F58" s="29">
        <f aca="true" t="shared" si="15" ref="F58:L58">SUM(F60)</f>
        <v>0</v>
      </c>
      <c r="G58" s="29">
        <f t="shared" si="15"/>
        <v>0</v>
      </c>
      <c r="H58" s="80">
        <f t="shared" si="15"/>
        <v>0</v>
      </c>
      <c r="I58" s="29">
        <f t="shared" si="15"/>
        <v>0</v>
      </c>
      <c r="J58" s="80">
        <f t="shared" si="15"/>
        <v>0</v>
      </c>
      <c r="K58" s="29">
        <f t="shared" si="15"/>
        <v>0</v>
      </c>
      <c r="L58" s="29">
        <f t="shared" si="15"/>
        <v>0</v>
      </c>
    </row>
    <row r="59" spans="1:12" s="84" customFormat="1" ht="14.25" customHeight="1">
      <c r="A59" s="81"/>
      <c r="B59" s="73"/>
      <c r="C59" s="82"/>
      <c r="D59" s="83"/>
      <c r="E59" s="79" t="s">
        <v>429</v>
      </c>
      <c r="F59" s="29"/>
      <c r="G59" s="29"/>
      <c r="H59" s="80"/>
      <c r="I59" s="29"/>
      <c r="J59" s="80"/>
      <c r="K59" s="29"/>
      <c r="L59" s="29"/>
    </row>
    <row r="60" spans="1:12" ht="19.5" customHeight="1" thickBot="1">
      <c r="A60" s="81">
        <v>2231</v>
      </c>
      <c r="B60" s="73" t="s">
        <v>509</v>
      </c>
      <c r="C60" s="82">
        <v>3</v>
      </c>
      <c r="D60" s="83">
        <v>1</v>
      </c>
      <c r="E60" s="79" t="s">
        <v>186</v>
      </c>
      <c r="F60" s="31">
        <f>SUM(G60:H60)</f>
        <v>0</v>
      </c>
      <c r="G60" s="31"/>
      <c r="H60" s="96"/>
      <c r="I60" s="31"/>
      <c r="J60" s="96"/>
      <c r="K60" s="31"/>
      <c r="L60" s="31"/>
    </row>
    <row r="61" spans="1:12" ht="38.25" customHeight="1">
      <c r="A61" s="81">
        <v>2240</v>
      </c>
      <c r="B61" s="73" t="s">
        <v>509</v>
      </c>
      <c r="C61" s="82">
        <v>4</v>
      </c>
      <c r="D61" s="83">
        <v>0</v>
      </c>
      <c r="E61" s="79" t="s">
        <v>187</v>
      </c>
      <c r="F61" s="29">
        <f aca="true" t="shared" si="16" ref="F61:L61">SUM(F63)</f>
        <v>0</v>
      </c>
      <c r="G61" s="29">
        <f t="shared" si="16"/>
        <v>0</v>
      </c>
      <c r="H61" s="80">
        <f t="shared" si="16"/>
        <v>0</v>
      </c>
      <c r="I61" s="29">
        <f t="shared" si="16"/>
        <v>0</v>
      </c>
      <c r="J61" s="80">
        <f t="shared" si="16"/>
        <v>0</v>
      </c>
      <c r="K61" s="29">
        <f t="shared" si="16"/>
        <v>0</v>
      </c>
      <c r="L61" s="29">
        <f t="shared" si="16"/>
        <v>0</v>
      </c>
    </row>
    <row r="62" spans="1:12" s="84" customFormat="1" ht="15.75" customHeight="1">
      <c r="A62" s="81"/>
      <c r="B62" s="82"/>
      <c r="C62" s="82"/>
      <c r="D62" s="83"/>
      <c r="E62" s="79" t="s">
        <v>429</v>
      </c>
      <c r="F62" s="29"/>
      <c r="G62" s="29"/>
      <c r="H62" s="80"/>
      <c r="I62" s="29"/>
      <c r="J62" s="80"/>
      <c r="K62" s="29"/>
      <c r="L62" s="29"/>
    </row>
    <row r="63" spans="1:12" ht="34.5" customHeight="1" thickBot="1">
      <c r="A63" s="81">
        <v>2241</v>
      </c>
      <c r="B63" s="73" t="s">
        <v>509</v>
      </c>
      <c r="C63" s="82">
        <v>4</v>
      </c>
      <c r="D63" s="83">
        <v>1</v>
      </c>
      <c r="E63" s="79" t="s">
        <v>187</v>
      </c>
      <c r="F63" s="31">
        <f>SUM(G63:H63)</f>
        <v>0</v>
      </c>
      <c r="G63" s="31"/>
      <c r="H63" s="96"/>
      <c r="I63" s="31"/>
      <c r="J63" s="96"/>
      <c r="K63" s="31"/>
      <c r="L63" s="31"/>
    </row>
    <row r="64" spans="1:12" ht="27.75" customHeight="1">
      <c r="A64" s="81">
        <v>2250</v>
      </c>
      <c r="B64" s="73" t="s">
        <v>509</v>
      </c>
      <c r="C64" s="82">
        <v>5</v>
      </c>
      <c r="D64" s="83">
        <v>0</v>
      </c>
      <c r="E64" s="79" t="s">
        <v>188</v>
      </c>
      <c r="F64" s="29">
        <f aca="true" t="shared" si="17" ref="F64:L64">SUM(F66)</f>
        <v>0</v>
      </c>
      <c r="G64" s="29">
        <f t="shared" si="17"/>
        <v>0</v>
      </c>
      <c r="H64" s="80">
        <f t="shared" si="17"/>
        <v>0</v>
      </c>
      <c r="I64" s="29">
        <f t="shared" si="17"/>
        <v>0</v>
      </c>
      <c r="J64" s="80">
        <f t="shared" si="17"/>
        <v>0</v>
      </c>
      <c r="K64" s="29">
        <f t="shared" si="17"/>
        <v>0</v>
      </c>
      <c r="L64" s="29">
        <f t="shared" si="17"/>
        <v>0</v>
      </c>
    </row>
    <row r="65" spans="1:12" s="84" customFormat="1" ht="13.5" customHeight="1">
      <c r="A65" s="81"/>
      <c r="B65" s="73"/>
      <c r="C65" s="82"/>
      <c r="D65" s="83"/>
      <c r="E65" s="79" t="s">
        <v>429</v>
      </c>
      <c r="F65" s="29"/>
      <c r="G65" s="29"/>
      <c r="H65" s="80"/>
      <c r="I65" s="29"/>
      <c r="J65" s="80"/>
      <c r="K65" s="29"/>
      <c r="L65" s="29"/>
    </row>
    <row r="66" spans="1:12" ht="25.5" customHeight="1" thickBot="1">
      <c r="A66" s="81">
        <v>2251</v>
      </c>
      <c r="B66" s="82" t="s">
        <v>509</v>
      </c>
      <c r="C66" s="82">
        <v>5</v>
      </c>
      <c r="D66" s="83">
        <v>1</v>
      </c>
      <c r="E66" s="79" t="s">
        <v>188</v>
      </c>
      <c r="F66" s="31">
        <f>SUM(G66:H66)</f>
        <v>0</v>
      </c>
      <c r="G66" s="31"/>
      <c r="H66" s="96"/>
      <c r="I66" s="31"/>
      <c r="J66" s="96"/>
      <c r="K66" s="31"/>
      <c r="L66" s="31"/>
    </row>
    <row r="67" spans="1:12" s="78" customFormat="1" ht="62.25" customHeight="1">
      <c r="A67" s="81">
        <v>2300</v>
      </c>
      <c r="B67" s="108" t="s">
        <v>510</v>
      </c>
      <c r="C67" s="109">
        <v>0</v>
      </c>
      <c r="D67" s="110">
        <v>0</v>
      </c>
      <c r="E67" s="111" t="s">
        <v>703</v>
      </c>
      <c r="F67" s="97">
        <f aca="true" t="shared" si="18" ref="F67:L67">SUM(F69,F74,F77,F81,F84,F87,F90)</f>
        <v>0</v>
      </c>
      <c r="G67" s="97">
        <f t="shared" si="18"/>
        <v>0</v>
      </c>
      <c r="H67" s="107">
        <f t="shared" si="18"/>
        <v>0</v>
      </c>
      <c r="I67" s="97">
        <f t="shared" si="18"/>
        <v>0</v>
      </c>
      <c r="J67" s="107">
        <f t="shared" si="18"/>
        <v>0</v>
      </c>
      <c r="K67" s="97">
        <f t="shared" si="18"/>
        <v>0</v>
      </c>
      <c r="L67" s="97">
        <f t="shared" si="18"/>
        <v>0</v>
      </c>
    </row>
    <row r="68" spans="1:12" ht="13.5" customHeight="1">
      <c r="A68" s="72"/>
      <c r="B68" s="73"/>
      <c r="C68" s="74"/>
      <c r="D68" s="75"/>
      <c r="E68" s="79" t="s">
        <v>428</v>
      </c>
      <c r="F68" s="37"/>
      <c r="G68" s="37"/>
      <c r="H68" s="106"/>
      <c r="I68" s="37"/>
      <c r="J68" s="106"/>
      <c r="K68" s="37"/>
      <c r="L68" s="37"/>
    </row>
    <row r="69" spans="1:12" ht="26.25" customHeight="1">
      <c r="A69" s="81">
        <v>2310</v>
      </c>
      <c r="B69" s="108" t="s">
        <v>510</v>
      </c>
      <c r="C69" s="82">
        <v>1</v>
      </c>
      <c r="D69" s="83">
        <v>0</v>
      </c>
      <c r="E69" s="79" t="s">
        <v>349</v>
      </c>
      <c r="F69" s="29">
        <f aca="true" t="shared" si="19" ref="F69:L69">SUM(F71:F73)</f>
        <v>0</v>
      </c>
      <c r="G69" s="29">
        <f t="shared" si="19"/>
        <v>0</v>
      </c>
      <c r="H69" s="80">
        <f t="shared" si="19"/>
        <v>0</v>
      </c>
      <c r="I69" s="29">
        <f t="shared" si="19"/>
        <v>0</v>
      </c>
      <c r="J69" s="80">
        <f t="shared" si="19"/>
        <v>0</v>
      </c>
      <c r="K69" s="29">
        <f t="shared" si="19"/>
        <v>0</v>
      </c>
      <c r="L69" s="29">
        <f t="shared" si="19"/>
        <v>0</v>
      </c>
    </row>
    <row r="70" spans="1:12" s="84" customFormat="1" ht="12.75" customHeight="1">
      <c r="A70" s="81"/>
      <c r="B70" s="73"/>
      <c r="C70" s="82"/>
      <c r="D70" s="83"/>
      <c r="E70" s="79" t="s">
        <v>429</v>
      </c>
      <c r="F70" s="29"/>
      <c r="G70" s="29"/>
      <c r="H70" s="80"/>
      <c r="I70" s="29"/>
      <c r="J70" s="80"/>
      <c r="K70" s="29"/>
      <c r="L70" s="29"/>
    </row>
    <row r="71" spans="1:12" ht="21.75" customHeight="1" thickBot="1">
      <c r="A71" s="81">
        <v>2311</v>
      </c>
      <c r="B71" s="108" t="s">
        <v>510</v>
      </c>
      <c r="C71" s="82">
        <v>1</v>
      </c>
      <c r="D71" s="83">
        <v>1</v>
      </c>
      <c r="E71" s="79" t="s">
        <v>189</v>
      </c>
      <c r="F71" s="31">
        <f>SUM(G71:H71)</f>
        <v>0</v>
      </c>
      <c r="G71" s="31"/>
      <c r="H71" s="96"/>
      <c r="I71" s="31"/>
      <c r="J71" s="96"/>
      <c r="K71" s="31"/>
      <c r="L71" s="31"/>
    </row>
    <row r="72" spans="1:12" ht="16.5" thickBot="1">
      <c r="A72" s="81">
        <v>2312</v>
      </c>
      <c r="B72" s="108" t="s">
        <v>510</v>
      </c>
      <c r="C72" s="82">
        <v>1</v>
      </c>
      <c r="D72" s="83">
        <v>2</v>
      </c>
      <c r="E72" s="79" t="s">
        <v>350</v>
      </c>
      <c r="F72" s="31">
        <f>SUM(G72:H72)</f>
        <v>0</v>
      </c>
      <c r="G72" s="31"/>
      <c r="H72" s="96"/>
      <c r="I72" s="31"/>
      <c r="J72" s="96"/>
      <c r="K72" s="31"/>
      <c r="L72" s="31"/>
    </row>
    <row r="73" spans="1:12" ht="16.5" thickBot="1">
      <c r="A73" s="81">
        <v>2313</v>
      </c>
      <c r="B73" s="108" t="s">
        <v>510</v>
      </c>
      <c r="C73" s="82">
        <v>1</v>
      </c>
      <c r="D73" s="83">
        <v>3</v>
      </c>
      <c r="E73" s="79" t="s">
        <v>351</v>
      </c>
      <c r="F73" s="31">
        <f>SUM(G73:H73)</f>
        <v>0</v>
      </c>
      <c r="G73" s="31"/>
      <c r="H73" s="96"/>
      <c r="I73" s="31"/>
      <c r="J73" s="96"/>
      <c r="K73" s="31"/>
      <c r="L73" s="31"/>
    </row>
    <row r="74" spans="1:12" ht="19.5" customHeight="1">
      <c r="A74" s="81">
        <v>2320</v>
      </c>
      <c r="B74" s="108" t="s">
        <v>510</v>
      </c>
      <c r="C74" s="82">
        <v>2</v>
      </c>
      <c r="D74" s="83">
        <v>0</v>
      </c>
      <c r="E74" s="79" t="s">
        <v>352</v>
      </c>
      <c r="F74" s="29">
        <f aca="true" t="shared" si="20" ref="F74:L74">SUM(F76)</f>
        <v>0</v>
      </c>
      <c r="G74" s="29">
        <f t="shared" si="20"/>
        <v>0</v>
      </c>
      <c r="H74" s="80">
        <f t="shared" si="20"/>
        <v>0</v>
      </c>
      <c r="I74" s="29">
        <f t="shared" si="20"/>
        <v>0</v>
      </c>
      <c r="J74" s="80">
        <f t="shared" si="20"/>
        <v>0</v>
      </c>
      <c r="K74" s="29">
        <f t="shared" si="20"/>
        <v>0</v>
      </c>
      <c r="L74" s="29">
        <f t="shared" si="20"/>
        <v>0</v>
      </c>
    </row>
    <row r="75" spans="1:12" s="84" customFormat="1" ht="14.25" customHeight="1">
      <c r="A75" s="81"/>
      <c r="B75" s="73"/>
      <c r="C75" s="82"/>
      <c r="D75" s="83"/>
      <c r="E75" s="79" t="s">
        <v>429</v>
      </c>
      <c r="F75" s="29"/>
      <c r="G75" s="29"/>
      <c r="H75" s="80"/>
      <c r="I75" s="29"/>
      <c r="J75" s="80"/>
      <c r="K75" s="29"/>
      <c r="L75" s="29"/>
    </row>
    <row r="76" spans="1:12" ht="15.75" customHeight="1" thickBot="1">
      <c r="A76" s="81">
        <v>2321</v>
      </c>
      <c r="B76" s="108" t="s">
        <v>510</v>
      </c>
      <c r="C76" s="82">
        <v>2</v>
      </c>
      <c r="D76" s="83">
        <v>1</v>
      </c>
      <c r="E76" s="79" t="s">
        <v>353</v>
      </c>
      <c r="F76" s="31">
        <f>SUM(G76:H76)</f>
        <v>0</v>
      </c>
      <c r="G76" s="31"/>
      <c r="H76" s="96"/>
      <c r="I76" s="31"/>
      <c r="J76" s="96"/>
      <c r="K76" s="31"/>
      <c r="L76" s="31"/>
    </row>
    <row r="77" spans="1:12" ht="26.25" customHeight="1">
      <c r="A77" s="81">
        <v>2330</v>
      </c>
      <c r="B77" s="108" t="s">
        <v>510</v>
      </c>
      <c r="C77" s="82">
        <v>3</v>
      </c>
      <c r="D77" s="83">
        <v>0</v>
      </c>
      <c r="E77" s="79" t="s">
        <v>354</v>
      </c>
      <c r="F77" s="29">
        <f aca="true" t="shared" si="21" ref="F77:L77">SUM(F79:F80)</f>
        <v>0</v>
      </c>
      <c r="G77" s="29">
        <f t="shared" si="21"/>
        <v>0</v>
      </c>
      <c r="H77" s="80">
        <f t="shared" si="21"/>
        <v>0</v>
      </c>
      <c r="I77" s="29">
        <f t="shared" si="21"/>
        <v>0</v>
      </c>
      <c r="J77" s="80">
        <f t="shared" si="21"/>
        <v>0</v>
      </c>
      <c r="K77" s="29">
        <f t="shared" si="21"/>
        <v>0</v>
      </c>
      <c r="L77" s="29">
        <f t="shared" si="21"/>
        <v>0</v>
      </c>
    </row>
    <row r="78" spans="1:12" s="84" customFormat="1" ht="16.5" customHeight="1">
      <c r="A78" s="81"/>
      <c r="B78" s="73"/>
      <c r="C78" s="82"/>
      <c r="D78" s="83"/>
      <c r="E78" s="79" t="s">
        <v>429</v>
      </c>
      <c r="F78" s="29"/>
      <c r="G78" s="29"/>
      <c r="H78" s="80"/>
      <c r="I78" s="29"/>
      <c r="J78" s="80"/>
      <c r="K78" s="29"/>
      <c r="L78" s="29"/>
    </row>
    <row r="79" spans="1:12" ht="20.25" customHeight="1" thickBot="1">
      <c r="A79" s="81">
        <v>2331</v>
      </c>
      <c r="B79" s="108" t="s">
        <v>510</v>
      </c>
      <c r="C79" s="82">
        <v>3</v>
      </c>
      <c r="D79" s="83">
        <v>1</v>
      </c>
      <c r="E79" s="79" t="s">
        <v>190</v>
      </c>
      <c r="F79" s="31">
        <f>SUM(G79:H79)</f>
        <v>0</v>
      </c>
      <c r="G79" s="31"/>
      <c r="H79" s="96"/>
      <c r="I79" s="31"/>
      <c r="J79" s="96"/>
      <c r="K79" s="31"/>
      <c r="L79" s="31"/>
    </row>
    <row r="80" spans="1:12" ht="16.5" thickBot="1">
      <c r="A80" s="81">
        <v>2332</v>
      </c>
      <c r="B80" s="108" t="s">
        <v>510</v>
      </c>
      <c r="C80" s="82">
        <v>3</v>
      </c>
      <c r="D80" s="83">
        <v>2</v>
      </c>
      <c r="E80" s="79" t="s">
        <v>355</v>
      </c>
      <c r="F80" s="31">
        <f>SUM(G80:H80)</f>
        <v>0</v>
      </c>
      <c r="G80" s="31"/>
      <c r="H80" s="96"/>
      <c r="I80" s="31"/>
      <c r="J80" s="96"/>
      <c r="K80" s="31"/>
      <c r="L80" s="31"/>
    </row>
    <row r="81" spans="1:12" ht="15.75">
      <c r="A81" s="81">
        <v>2340</v>
      </c>
      <c r="B81" s="108" t="s">
        <v>510</v>
      </c>
      <c r="C81" s="82">
        <v>4</v>
      </c>
      <c r="D81" s="83">
        <v>0</v>
      </c>
      <c r="E81" s="79" t="s">
        <v>356</v>
      </c>
      <c r="F81" s="29">
        <f aca="true" t="shared" si="22" ref="F81:L81">SUM(F83)</f>
        <v>0</v>
      </c>
      <c r="G81" s="29">
        <f t="shared" si="22"/>
        <v>0</v>
      </c>
      <c r="H81" s="80">
        <f t="shared" si="22"/>
        <v>0</v>
      </c>
      <c r="I81" s="29">
        <f t="shared" si="22"/>
        <v>0</v>
      </c>
      <c r="J81" s="80">
        <f t="shared" si="22"/>
        <v>0</v>
      </c>
      <c r="K81" s="29">
        <f t="shared" si="22"/>
        <v>0</v>
      </c>
      <c r="L81" s="29">
        <f t="shared" si="22"/>
        <v>0</v>
      </c>
    </row>
    <row r="82" spans="1:12" s="84" customFormat="1" ht="14.25" customHeight="1">
      <c r="A82" s="81"/>
      <c r="B82" s="73"/>
      <c r="C82" s="82"/>
      <c r="D82" s="83"/>
      <c r="E82" s="79" t="s">
        <v>429</v>
      </c>
      <c r="F82" s="29"/>
      <c r="G82" s="29"/>
      <c r="H82" s="80"/>
      <c r="I82" s="29"/>
      <c r="J82" s="80"/>
      <c r="K82" s="29"/>
      <c r="L82" s="29"/>
    </row>
    <row r="83" spans="1:12" ht="16.5" thickBot="1">
      <c r="A83" s="81">
        <v>2341</v>
      </c>
      <c r="B83" s="108" t="s">
        <v>510</v>
      </c>
      <c r="C83" s="82">
        <v>4</v>
      </c>
      <c r="D83" s="83">
        <v>1</v>
      </c>
      <c r="E83" s="79" t="s">
        <v>356</v>
      </c>
      <c r="F83" s="31">
        <f>SUM(G83:H83)</f>
        <v>0</v>
      </c>
      <c r="G83" s="31"/>
      <c r="H83" s="96"/>
      <c r="I83" s="31"/>
      <c r="J83" s="96"/>
      <c r="K83" s="31"/>
      <c r="L83" s="31"/>
    </row>
    <row r="84" spans="1:12" ht="14.25" customHeight="1">
      <c r="A84" s="81">
        <v>2350</v>
      </c>
      <c r="B84" s="108" t="s">
        <v>510</v>
      </c>
      <c r="C84" s="82">
        <v>5</v>
      </c>
      <c r="D84" s="83">
        <v>0</v>
      </c>
      <c r="E84" s="79" t="s">
        <v>191</v>
      </c>
      <c r="F84" s="29">
        <f aca="true" t="shared" si="23" ref="F84:L84">SUM(F86)</f>
        <v>0</v>
      </c>
      <c r="G84" s="29">
        <f t="shared" si="23"/>
        <v>0</v>
      </c>
      <c r="H84" s="80">
        <f t="shared" si="23"/>
        <v>0</v>
      </c>
      <c r="I84" s="29">
        <f t="shared" si="23"/>
        <v>0</v>
      </c>
      <c r="J84" s="80">
        <f t="shared" si="23"/>
        <v>0</v>
      </c>
      <c r="K84" s="29">
        <f t="shared" si="23"/>
        <v>0</v>
      </c>
      <c r="L84" s="29">
        <f t="shared" si="23"/>
        <v>0</v>
      </c>
    </row>
    <row r="85" spans="1:12" s="84" customFormat="1" ht="14.25" customHeight="1">
      <c r="A85" s="81"/>
      <c r="B85" s="73"/>
      <c r="C85" s="82"/>
      <c r="D85" s="83"/>
      <c r="E85" s="79" t="s">
        <v>429</v>
      </c>
      <c r="F85" s="29"/>
      <c r="G85" s="29"/>
      <c r="H85" s="80"/>
      <c r="I85" s="29"/>
      <c r="J85" s="80"/>
      <c r="K85" s="29"/>
      <c r="L85" s="29"/>
    </row>
    <row r="86" spans="1:12" ht="18" customHeight="1" thickBot="1">
      <c r="A86" s="81">
        <v>2351</v>
      </c>
      <c r="B86" s="108" t="s">
        <v>510</v>
      </c>
      <c r="C86" s="82">
        <v>5</v>
      </c>
      <c r="D86" s="83">
        <v>1</v>
      </c>
      <c r="E86" s="79" t="s">
        <v>192</v>
      </c>
      <c r="F86" s="31">
        <f>SUM(G86:H86)</f>
        <v>0</v>
      </c>
      <c r="G86" s="31"/>
      <c r="H86" s="96"/>
      <c r="I86" s="31"/>
      <c r="J86" s="96"/>
      <c r="K86" s="31"/>
      <c r="L86" s="31"/>
    </row>
    <row r="87" spans="1:12" ht="39" customHeight="1">
      <c r="A87" s="81">
        <v>2360</v>
      </c>
      <c r="B87" s="108" t="s">
        <v>510</v>
      </c>
      <c r="C87" s="82">
        <v>6</v>
      </c>
      <c r="D87" s="83">
        <v>0</v>
      </c>
      <c r="E87" s="79" t="s">
        <v>440</v>
      </c>
      <c r="F87" s="29">
        <f aca="true" t="shared" si="24" ref="F87:L87">SUM(F89)</f>
        <v>0</v>
      </c>
      <c r="G87" s="29">
        <f t="shared" si="24"/>
        <v>0</v>
      </c>
      <c r="H87" s="80">
        <f t="shared" si="24"/>
        <v>0</v>
      </c>
      <c r="I87" s="29">
        <f t="shared" si="24"/>
        <v>0</v>
      </c>
      <c r="J87" s="80">
        <f t="shared" si="24"/>
        <v>0</v>
      </c>
      <c r="K87" s="29">
        <f t="shared" si="24"/>
        <v>0</v>
      </c>
      <c r="L87" s="29">
        <f t="shared" si="24"/>
        <v>0</v>
      </c>
    </row>
    <row r="88" spans="1:12" s="84" customFormat="1" ht="13.5" customHeight="1">
      <c r="A88" s="81"/>
      <c r="B88" s="73"/>
      <c r="C88" s="82"/>
      <c r="D88" s="83"/>
      <c r="E88" s="79" t="s">
        <v>429</v>
      </c>
      <c r="F88" s="29"/>
      <c r="G88" s="29"/>
      <c r="H88" s="80"/>
      <c r="I88" s="29"/>
      <c r="J88" s="80"/>
      <c r="K88" s="29"/>
      <c r="L88" s="29"/>
    </row>
    <row r="89" spans="1:12" ht="42" customHeight="1" thickBot="1">
      <c r="A89" s="81">
        <v>2361</v>
      </c>
      <c r="B89" s="108" t="s">
        <v>510</v>
      </c>
      <c r="C89" s="82">
        <v>6</v>
      </c>
      <c r="D89" s="83">
        <v>1</v>
      </c>
      <c r="E89" s="79" t="s">
        <v>440</v>
      </c>
      <c r="F89" s="31">
        <f>SUM(G89:H89)</f>
        <v>0</v>
      </c>
      <c r="G89" s="31"/>
      <c r="H89" s="96"/>
      <c r="I89" s="31"/>
      <c r="J89" s="96"/>
      <c r="K89" s="31"/>
      <c r="L89" s="31"/>
    </row>
    <row r="90" spans="1:12" ht="34.5" customHeight="1">
      <c r="A90" s="81">
        <v>2370</v>
      </c>
      <c r="B90" s="108" t="s">
        <v>510</v>
      </c>
      <c r="C90" s="82">
        <v>7</v>
      </c>
      <c r="D90" s="83">
        <v>0</v>
      </c>
      <c r="E90" s="79" t="s">
        <v>441</v>
      </c>
      <c r="F90" s="29">
        <f aca="true" t="shared" si="25" ref="F90:L90">SUM(F92)</f>
        <v>0</v>
      </c>
      <c r="G90" s="29">
        <f t="shared" si="25"/>
        <v>0</v>
      </c>
      <c r="H90" s="80">
        <f t="shared" si="25"/>
        <v>0</v>
      </c>
      <c r="I90" s="29">
        <f t="shared" si="25"/>
        <v>0</v>
      </c>
      <c r="J90" s="80">
        <f t="shared" si="25"/>
        <v>0</v>
      </c>
      <c r="K90" s="29">
        <f t="shared" si="25"/>
        <v>0</v>
      </c>
      <c r="L90" s="29">
        <f t="shared" si="25"/>
        <v>0</v>
      </c>
    </row>
    <row r="91" spans="1:12" s="84" customFormat="1" ht="12" customHeight="1">
      <c r="A91" s="81"/>
      <c r="B91" s="73"/>
      <c r="C91" s="82"/>
      <c r="D91" s="83"/>
      <c r="E91" s="79" t="s">
        <v>429</v>
      </c>
      <c r="F91" s="29"/>
      <c r="G91" s="29"/>
      <c r="H91" s="80"/>
      <c r="I91" s="29"/>
      <c r="J91" s="80"/>
      <c r="K91" s="29"/>
      <c r="L91" s="29"/>
    </row>
    <row r="92" spans="1:12" ht="38.25" customHeight="1" thickBot="1">
      <c r="A92" s="81">
        <v>2371</v>
      </c>
      <c r="B92" s="108" t="s">
        <v>510</v>
      </c>
      <c r="C92" s="82">
        <v>7</v>
      </c>
      <c r="D92" s="83">
        <v>1</v>
      </c>
      <c r="E92" s="79" t="s">
        <v>442</v>
      </c>
      <c r="F92" s="31">
        <f>SUM(G92:H92)</f>
        <v>0</v>
      </c>
      <c r="G92" s="31"/>
      <c r="H92" s="96"/>
      <c r="I92" s="31"/>
      <c r="J92" s="96"/>
      <c r="K92" s="31"/>
      <c r="L92" s="31"/>
    </row>
    <row r="93" spans="1:12" s="78" customFormat="1" ht="48.75" customHeight="1">
      <c r="A93" s="81">
        <v>2400</v>
      </c>
      <c r="B93" s="108" t="s">
        <v>1</v>
      </c>
      <c r="C93" s="109">
        <v>0</v>
      </c>
      <c r="D93" s="110">
        <v>0</v>
      </c>
      <c r="E93" s="111" t="s">
        <v>704</v>
      </c>
      <c r="F93" s="97">
        <f aca="true" t="shared" si="26" ref="F93:K93">SUM(F95,F99,F108,F116,F121,F128,F131,F137,F146)</f>
        <v>142589.3</v>
      </c>
      <c r="G93" s="97">
        <f t="shared" si="26"/>
        <v>21552</v>
      </c>
      <c r="H93" s="97">
        <f t="shared" si="26"/>
        <v>121037.3</v>
      </c>
      <c r="I93" s="97">
        <f t="shared" si="26"/>
        <v>126387.3</v>
      </c>
      <c r="J93" s="97">
        <f t="shared" si="26"/>
        <v>133137.3</v>
      </c>
      <c r="K93" s="97">
        <f t="shared" si="26"/>
        <v>137487.3</v>
      </c>
      <c r="L93" s="97">
        <f>L101+L123+L146</f>
        <v>142589.3</v>
      </c>
    </row>
    <row r="94" spans="1:12" ht="18" customHeight="1">
      <c r="A94" s="72"/>
      <c r="B94" s="73"/>
      <c r="C94" s="74"/>
      <c r="D94" s="75"/>
      <c r="E94" s="79" t="s">
        <v>428</v>
      </c>
      <c r="F94" s="37"/>
      <c r="G94" s="37"/>
      <c r="H94" s="106"/>
      <c r="I94" s="37"/>
      <c r="J94" s="106"/>
      <c r="K94" s="37"/>
      <c r="L94" s="37"/>
    </row>
    <row r="95" spans="1:12" ht="36.75" customHeight="1">
      <c r="A95" s="81">
        <v>2410</v>
      </c>
      <c r="B95" s="108" t="s">
        <v>1</v>
      </c>
      <c r="C95" s="82">
        <v>1</v>
      </c>
      <c r="D95" s="83">
        <v>0</v>
      </c>
      <c r="E95" s="79" t="s">
        <v>193</v>
      </c>
      <c r="F95" s="29">
        <f aca="true" t="shared" si="27" ref="F95:L95">SUM(F97:F98)</f>
        <v>0</v>
      </c>
      <c r="G95" s="29">
        <f t="shared" si="27"/>
        <v>0</v>
      </c>
      <c r="H95" s="80">
        <f t="shared" si="27"/>
        <v>0</v>
      </c>
      <c r="I95" s="29">
        <f t="shared" si="27"/>
        <v>0</v>
      </c>
      <c r="J95" s="80">
        <f t="shared" si="27"/>
        <v>0</v>
      </c>
      <c r="K95" s="29">
        <f t="shared" si="27"/>
        <v>0</v>
      </c>
      <c r="L95" s="29">
        <f t="shared" si="27"/>
        <v>0</v>
      </c>
    </row>
    <row r="96" spans="1:12" s="84" customFormat="1" ht="13.5" customHeight="1">
      <c r="A96" s="81"/>
      <c r="B96" s="73"/>
      <c r="C96" s="82"/>
      <c r="D96" s="83"/>
      <c r="E96" s="79" t="s">
        <v>429</v>
      </c>
      <c r="F96" s="29"/>
      <c r="G96" s="29"/>
      <c r="H96" s="80"/>
      <c r="I96" s="29"/>
      <c r="J96" s="80"/>
      <c r="K96" s="29"/>
      <c r="L96" s="29"/>
    </row>
    <row r="97" spans="1:12" ht="29.25" customHeight="1" thickBot="1">
      <c r="A97" s="81">
        <v>2411</v>
      </c>
      <c r="B97" s="108" t="s">
        <v>1</v>
      </c>
      <c r="C97" s="82">
        <v>1</v>
      </c>
      <c r="D97" s="83">
        <v>1</v>
      </c>
      <c r="E97" s="79" t="s">
        <v>194</v>
      </c>
      <c r="F97" s="31">
        <f>SUM(G97:H97)</f>
        <v>0</v>
      </c>
      <c r="G97" s="31"/>
      <c r="H97" s="96"/>
      <c r="I97" s="31"/>
      <c r="J97" s="96"/>
      <c r="K97" s="31"/>
      <c r="L97" s="31"/>
    </row>
    <row r="98" spans="1:12" ht="36.75" customHeight="1" thickBot="1">
      <c r="A98" s="81">
        <v>2412</v>
      </c>
      <c r="B98" s="108" t="s">
        <v>1</v>
      </c>
      <c r="C98" s="82">
        <v>1</v>
      </c>
      <c r="D98" s="83">
        <v>2</v>
      </c>
      <c r="E98" s="79" t="s">
        <v>195</v>
      </c>
      <c r="F98" s="31">
        <f>SUM(G98:H98)</f>
        <v>0</v>
      </c>
      <c r="G98" s="31"/>
      <c r="H98" s="96"/>
      <c r="I98" s="31"/>
      <c r="J98" s="96"/>
      <c r="K98" s="31"/>
      <c r="L98" s="31"/>
    </row>
    <row r="99" spans="1:12" ht="40.5" customHeight="1" thickBot="1">
      <c r="A99" s="81">
        <v>2420</v>
      </c>
      <c r="B99" s="108" t="s">
        <v>1</v>
      </c>
      <c r="C99" s="82">
        <v>2</v>
      </c>
      <c r="D99" s="83">
        <v>0</v>
      </c>
      <c r="E99" s="111" t="s">
        <v>196</v>
      </c>
      <c r="F99" s="31">
        <f>SUM(G99:H99)</f>
        <v>22550</v>
      </c>
      <c r="G99" s="29">
        <f aca="true" t="shared" si="28" ref="G99:L99">SUM(G101,G105,G106,G107)</f>
        <v>6800</v>
      </c>
      <c r="H99" s="29">
        <f t="shared" si="28"/>
        <v>15750</v>
      </c>
      <c r="I99" s="29">
        <f t="shared" si="28"/>
        <v>17100</v>
      </c>
      <c r="J99" s="29">
        <f t="shared" si="28"/>
        <v>19350</v>
      </c>
      <c r="K99" s="29">
        <f t="shared" si="28"/>
        <v>20200</v>
      </c>
      <c r="L99" s="29">
        <f t="shared" si="28"/>
        <v>22550</v>
      </c>
    </row>
    <row r="100" spans="1:12" s="84" customFormat="1" ht="13.5" customHeight="1">
      <c r="A100" s="81"/>
      <c r="B100" s="73"/>
      <c r="C100" s="82"/>
      <c r="D100" s="83"/>
      <c r="E100" s="79" t="s">
        <v>429</v>
      </c>
      <c r="F100" s="29"/>
      <c r="G100" s="29"/>
      <c r="H100" s="80"/>
      <c r="I100" s="29"/>
      <c r="J100" s="80"/>
      <c r="K100" s="29"/>
      <c r="L100" s="29"/>
    </row>
    <row r="101" spans="1:12" ht="16.5" customHeight="1" thickBot="1">
      <c r="A101" s="81">
        <v>2421</v>
      </c>
      <c r="B101" s="108" t="s">
        <v>1</v>
      </c>
      <c r="C101" s="82">
        <v>2</v>
      </c>
      <c r="D101" s="83">
        <v>1</v>
      </c>
      <c r="E101" s="111" t="s">
        <v>197</v>
      </c>
      <c r="F101" s="31">
        <f>SUM(G101:H101)</f>
        <v>22550</v>
      </c>
      <c r="G101" s="31">
        <f aca="true" t="shared" si="29" ref="G101:L101">SUM(G103,G104)</f>
        <v>6800</v>
      </c>
      <c r="H101" s="31">
        <f t="shared" si="29"/>
        <v>15750</v>
      </c>
      <c r="I101" s="31">
        <f t="shared" si="29"/>
        <v>17100</v>
      </c>
      <c r="J101" s="31">
        <f t="shared" si="29"/>
        <v>19350</v>
      </c>
      <c r="K101" s="31">
        <f t="shared" si="29"/>
        <v>20200</v>
      </c>
      <c r="L101" s="31">
        <f t="shared" si="29"/>
        <v>22550</v>
      </c>
    </row>
    <row r="102" spans="1:12" ht="16.5" customHeight="1" thickBot="1">
      <c r="A102" s="81"/>
      <c r="B102" s="108"/>
      <c r="C102" s="82"/>
      <c r="D102" s="83"/>
      <c r="E102" s="79" t="s">
        <v>256</v>
      </c>
      <c r="F102" s="31"/>
      <c r="G102" s="31"/>
      <c r="H102" s="96"/>
      <c r="I102" s="31"/>
      <c r="J102" s="96"/>
      <c r="K102" s="31"/>
      <c r="L102" s="31"/>
    </row>
    <row r="103" spans="1:12" ht="16.5" customHeight="1" thickBot="1">
      <c r="A103" s="81"/>
      <c r="B103" s="108" t="s">
        <v>1</v>
      </c>
      <c r="C103" s="82">
        <v>2</v>
      </c>
      <c r="D103" s="83">
        <v>1</v>
      </c>
      <c r="E103" s="111" t="s">
        <v>678</v>
      </c>
      <c r="F103" s="31">
        <f aca="true" t="shared" si="30" ref="F103:F108">SUM(G103:H103)</f>
        <v>5400</v>
      </c>
      <c r="G103" s="31">
        <v>5400</v>
      </c>
      <c r="H103" s="96"/>
      <c r="I103" s="33">
        <v>1350</v>
      </c>
      <c r="J103" s="96">
        <v>2700</v>
      </c>
      <c r="K103" s="33">
        <v>3150</v>
      </c>
      <c r="L103" s="33">
        <v>5400</v>
      </c>
    </row>
    <row r="104" spans="1:12" ht="16.5" customHeight="1" thickBot="1">
      <c r="A104" s="81"/>
      <c r="B104" s="108" t="s">
        <v>1</v>
      </c>
      <c r="C104" s="82">
        <v>2</v>
      </c>
      <c r="D104" s="83">
        <v>1</v>
      </c>
      <c r="E104" s="111" t="s">
        <v>679</v>
      </c>
      <c r="F104" s="31">
        <f t="shared" si="30"/>
        <v>17150</v>
      </c>
      <c r="G104" s="31">
        <v>1400</v>
      </c>
      <c r="H104" s="96">
        <v>15750</v>
      </c>
      <c r="I104" s="112">
        <v>15750</v>
      </c>
      <c r="J104" s="113">
        <v>16650</v>
      </c>
      <c r="K104" s="112">
        <v>17050</v>
      </c>
      <c r="L104" s="112">
        <v>17150</v>
      </c>
    </row>
    <row r="105" spans="1:12" ht="17.25" customHeight="1" thickBot="1">
      <c r="A105" s="81">
        <v>2422</v>
      </c>
      <c r="B105" s="108" t="s">
        <v>1</v>
      </c>
      <c r="C105" s="82">
        <v>2</v>
      </c>
      <c r="D105" s="83">
        <v>2</v>
      </c>
      <c r="E105" s="79" t="s">
        <v>198</v>
      </c>
      <c r="F105" s="31">
        <f t="shared" si="30"/>
        <v>0</v>
      </c>
      <c r="G105" s="31"/>
      <c r="H105" s="96"/>
      <c r="I105" s="114"/>
      <c r="J105" s="114"/>
      <c r="K105" s="114"/>
      <c r="L105" s="114"/>
    </row>
    <row r="106" spans="1:12" ht="21" customHeight="1" thickBot="1">
      <c r="A106" s="81">
        <v>2423</v>
      </c>
      <c r="B106" s="108" t="s">
        <v>1</v>
      </c>
      <c r="C106" s="82">
        <v>2</v>
      </c>
      <c r="D106" s="83">
        <v>3</v>
      </c>
      <c r="E106" s="79" t="s">
        <v>199</v>
      </c>
      <c r="F106" s="31">
        <f t="shared" si="30"/>
        <v>0</v>
      </c>
      <c r="G106" s="31"/>
      <c r="H106" s="96"/>
      <c r="I106" s="94"/>
      <c r="J106" s="95"/>
      <c r="K106" s="94"/>
      <c r="L106" s="94"/>
    </row>
    <row r="107" spans="1:12" ht="16.5" thickBot="1">
      <c r="A107" s="81">
        <v>2424</v>
      </c>
      <c r="B107" s="108" t="s">
        <v>1</v>
      </c>
      <c r="C107" s="82">
        <v>2</v>
      </c>
      <c r="D107" s="83">
        <v>4</v>
      </c>
      <c r="E107" s="79" t="s">
        <v>2</v>
      </c>
      <c r="F107" s="31">
        <f t="shared" si="30"/>
        <v>0</v>
      </c>
      <c r="G107" s="90"/>
      <c r="H107" s="90"/>
      <c r="I107" s="90"/>
      <c r="J107" s="90"/>
      <c r="K107" s="90"/>
      <c r="L107" s="90"/>
    </row>
    <row r="108" spans="1:12" ht="14.25" customHeight="1" thickBot="1">
      <c r="A108" s="81">
        <v>2430</v>
      </c>
      <c r="B108" s="108" t="s">
        <v>1</v>
      </c>
      <c r="C108" s="82">
        <v>3</v>
      </c>
      <c r="D108" s="83">
        <v>0</v>
      </c>
      <c r="E108" s="79" t="s">
        <v>200</v>
      </c>
      <c r="F108" s="31">
        <f t="shared" si="30"/>
        <v>0</v>
      </c>
      <c r="G108" s="29">
        <f aca="true" t="shared" si="31" ref="G108:L108">SUM(G110:G111)</f>
        <v>0</v>
      </c>
      <c r="H108" s="80">
        <f t="shared" si="31"/>
        <v>0</v>
      </c>
      <c r="I108" s="29">
        <f t="shared" si="31"/>
        <v>0</v>
      </c>
      <c r="J108" s="80">
        <f t="shared" si="31"/>
        <v>0</v>
      </c>
      <c r="K108" s="29">
        <f t="shared" si="31"/>
        <v>0</v>
      </c>
      <c r="L108" s="29">
        <f t="shared" si="31"/>
        <v>0</v>
      </c>
    </row>
    <row r="109" spans="1:12" s="84" customFormat="1" ht="13.5" customHeight="1">
      <c r="A109" s="81"/>
      <c r="B109" s="73"/>
      <c r="C109" s="82"/>
      <c r="D109" s="83"/>
      <c r="E109" s="79" t="s">
        <v>429</v>
      </c>
      <c r="F109" s="29"/>
      <c r="G109" s="29"/>
      <c r="H109" s="80"/>
      <c r="I109" s="29"/>
      <c r="J109" s="80"/>
      <c r="K109" s="29"/>
      <c r="L109" s="29"/>
    </row>
    <row r="110" spans="1:12" ht="21.75" customHeight="1" thickBot="1">
      <c r="A110" s="81">
        <v>2431</v>
      </c>
      <c r="B110" s="108" t="s">
        <v>1</v>
      </c>
      <c r="C110" s="82">
        <v>3</v>
      </c>
      <c r="D110" s="83">
        <v>1</v>
      </c>
      <c r="E110" s="79" t="s">
        <v>201</v>
      </c>
      <c r="F110" s="31">
        <f aca="true" t="shared" si="32" ref="F110:F115">SUM(G110:H110)</f>
        <v>0</v>
      </c>
      <c r="G110" s="29"/>
      <c r="H110" s="80"/>
      <c r="I110" s="29"/>
      <c r="J110" s="80"/>
      <c r="K110" s="29"/>
      <c r="L110" s="29"/>
    </row>
    <row r="111" spans="1:12" ht="15" customHeight="1" thickBot="1">
      <c r="A111" s="81">
        <v>2432</v>
      </c>
      <c r="B111" s="108" t="s">
        <v>1</v>
      </c>
      <c r="C111" s="82">
        <v>3</v>
      </c>
      <c r="D111" s="83">
        <v>2</v>
      </c>
      <c r="E111" s="79" t="s">
        <v>202</v>
      </c>
      <c r="F111" s="31">
        <f>SUM(G111:H111)</f>
        <v>0</v>
      </c>
      <c r="G111" s="29"/>
      <c r="H111" s="29"/>
      <c r="I111" s="29"/>
      <c r="J111" s="29"/>
      <c r="K111" s="29"/>
      <c r="L111" s="29"/>
    </row>
    <row r="112" spans="1:12" ht="15" customHeight="1" thickBot="1">
      <c r="A112" s="81">
        <v>2433</v>
      </c>
      <c r="B112" s="108" t="s">
        <v>1</v>
      </c>
      <c r="C112" s="82">
        <v>3</v>
      </c>
      <c r="D112" s="83">
        <v>3</v>
      </c>
      <c r="E112" s="79" t="s">
        <v>203</v>
      </c>
      <c r="F112" s="31">
        <f t="shared" si="32"/>
        <v>0</v>
      </c>
      <c r="G112" s="29"/>
      <c r="H112" s="80"/>
      <c r="I112" s="29"/>
      <c r="J112" s="80"/>
      <c r="K112" s="29"/>
      <c r="L112" s="29"/>
    </row>
    <row r="113" spans="1:12" ht="21" customHeight="1" thickBot="1">
      <c r="A113" s="81">
        <v>2434</v>
      </c>
      <c r="B113" s="108" t="s">
        <v>1</v>
      </c>
      <c r="C113" s="82">
        <v>3</v>
      </c>
      <c r="D113" s="83">
        <v>4</v>
      </c>
      <c r="E113" s="79" t="s">
        <v>204</v>
      </c>
      <c r="F113" s="31">
        <f t="shared" si="32"/>
        <v>0</v>
      </c>
      <c r="G113" s="29"/>
      <c r="H113" s="80"/>
      <c r="I113" s="29"/>
      <c r="J113" s="80"/>
      <c r="K113" s="29"/>
      <c r="L113" s="29"/>
    </row>
    <row r="114" spans="1:12" ht="15" customHeight="1" thickBot="1">
      <c r="A114" s="81">
        <v>2435</v>
      </c>
      <c r="B114" s="108" t="s">
        <v>1</v>
      </c>
      <c r="C114" s="82">
        <v>3</v>
      </c>
      <c r="D114" s="83">
        <v>5</v>
      </c>
      <c r="E114" s="79" t="s">
        <v>205</v>
      </c>
      <c r="F114" s="31">
        <f t="shared" si="32"/>
        <v>0</v>
      </c>
      <c r="G114" s="29"/>
      <c r="H114" s="80"/>
      <c r="I114" s="29"/>
      <c r="J114" s="80"/>
      <c r="K114" s="29"/>
      <c r="L114" s="29"/>
    </row>
    <row r="115" spans="1:12" ht="16.5" customHeight="1" thickBot="1">
      <c r="A115" s="81">
        <v>2436</v>
      </c>
      <c r="B115" s="108" t="s">
        <v>1</v>
      </c>
      <c r="C115" s="82">
        <v>3</v>
      </c>
      <c r="D115" s="83">
        <v>6</v>
      </c>
      <c r="E115" s="79" t="s">
        <v>206</v>
      </c>
      <c r="F115" s="31">
        <f t="shared" si="32"/>
        <v>0</v>
      </c>
      <c r="G115" s="29"/>
      <c r="H115" s="80"/>
      <c r="I115" s="29"/>
      <c r="J115" s="80"/>
      <c r="K115" s="29"/>
      <c r="L115" s="29"/>
    </row>
    <row r="116" spans="1:12" ht="39" customHeight="1">
      <c r="A116" s="81">
        <v>2440</v>
      </c>
      <c r="B116" s="108" t="s">
        <v>1</v>
      </c>
      <c r="C116" s="82">
        <v>4</v>
      </c>
      <c r="D116" s="83">
        <v>0</v>
      </c>
      <c r="E116" s="79" t="s">
        <v>207</v>
      </c>
      <c r="F116" s="29">
        <f aca="true" t="shared" si="33" ref="F116:L116">SUM(F118:F120)</f>
        <v>0</v>
      </c>
      <c r="G116" s="29">
        <f t="shared" si="33"/>
        <v>0</v>
      </c>
      <c r="H116" s="80">
        <f t="shared" si="33"/>
        <v>0</v>
      </c>
      <c r="I116" s="29">
        <f t="shared" si="33"/>
        <v>0</v>
      </c>
      <c r="J116" s="80">
        <f t="shared" si="33"/>
        <v>0</v>
      </c>
      <c r="K116" s="29">
        <f t="shared" si="33"/>
        <v>0</v>
      </c>
      <c r="L116" s="29">
        <f t="shared" si="33"/>
        <v>0</v>
      </c>
    </row>
    <row r="117" spans="1:12" s="84" customFormat="1" ht="14.25" customHeight="1">
      <c r="A117" s="81"/>
      <c r="B117" s="73"/>
      <c r="C117" s="82"/>
      <c r="D117" s="83"/>
      <c r="E117" s="79" t="s">
        <v>429</v>
      </c>
      <c r="F117" s="29"/>
      <c r="G117" s="29"/>
      <c r="H117" s="80"/>
      <c r="I117" s="29"/>
      <c r="J117" s="80"/>
      <c r="K117" s="29"/>
      <c r="L117" s="29"/>
    </row>
    <row r="118" spans="1:12" ht="34.5" customHeight="1" thickBot="1">
      <c r="A118" s="81">
        <v>2441</v>
      </c>
      <c r="B118" s="108" t="s">
        <v>1</v>
      </c>
      <c r="C118" s="82">
        <v>4</v>
      </c>
      <c r="D118" s="83">
        <v>1</v>
      </c>
      <c r="E118" s="79" t="s">
        <v>208</v>
      </c>
      <c r="F118" s="31">
        <f>SUM(G118:H118)</f>
        <v>0</v>
      </c>
      <c r="G118" s="29"/>
      <c r="H118" s="80"/>
      <c r="I118" s="29"/>
      <c r="J118" s="80"/>
      <c r="K118" s="29"/>
      <c r="L118" s="29"/>
    </row>
    <row r="119" spans="1:12" ht="20.25" customHeight="1" thickBot="1">
      <c r="A119" s="81">
        <v>2442</v>
      </c>
      <c r="B119" s="108" t="s">
        <v>1</v>
      </c>
      <c r="C119" s="82">
        <v>4</v>
      </c>
      <c r="D119" s="83">
        <v>2</v>
      </c>
      <c r="E119" s="79" t="s">
        <v>209</v>
      </c>
      <c r="F119" s="31">
        <f>SUM(G119:H119)</f>
        <v>0</v>
      </c>
      <c r="G119" s="29"/>
      <c r="H119" s="80"/>
      <c r="I119" s="29"/>
      <c r="J119" s="80"/>
      <c r="K119" s="29"/>
      <c r="L119" s="31"/>
    </row>
    <row r="120" spans="1:12" ht="15" customHeight="1" thickBot="1">
      <c r="A120" s="81">
        <v>2443</v>
      </c>
      <c r="B120" s="108" t="s">
        <v>1</v>
      </c>
      <c r="C120" s="82">
        <v>4</v>
      </c>
      <c r="D120" s="83">
        <v>3</v>
      </c>
      <c r="E120" s="79" t="s">
        <v>210</v>
      </c>
      <c r="F120" s="31">
        <f>SUM(G120:H120)</f>
        <v>0</v>
      </c>
      <c r="G120" s="29"/>
      <c r="H120" s="80"/>
      <c r="I120" s="29"/>
      <c r="J120" s="80"/>
      <c r="K120" s="29"/>
      <c r="L120" s="29"/>
    </row>
    <row r="121" spans="1:12" ht="16.5" customHeight="1">
      <c r="A121" s="81">
        <v>2450</v>
      </c>
      <c r="B121" s="108" t="s">
        <v>1</v>
      </c>
      <c r="C121" s="82">
        <v>5</v>
      </c>
      <c r="D121" s="83">
        <v>0</v>
      </c>
      <c r="E121" s="111" t="s">
        <v>211</v>
      </c>
      <c r="F121" s="29">
        <f>SUM(F123)</f>
        <v>127539.3</v>
      </c>
      <c r="G121" s="29">
        <f>SUM(G123+G124+G125+G126+G127)</f>
        <v>14752</v>
      </c>
      <c r="H121" s="80">
        <f>SUM(H123)</f>
        <v>112787.3</v>
      </c>
      <c r="I121" s="115">
        <f>SUM(I123)</f>
        <v>109287.3</v>
      </c>
      <c r="J121" s="115">
        <f>SUM(J123)</f>
        <v>113787.3</v>
      </c>
      <c r="K121" s="80">
        <f>SUM(K123)</f>
        <v>124787.3</v>
      </c>
      <c r="L121" s="115">
        <f>SUM(L123)</f>
        <v>127539.3</v>
      </c>
    </row>
    <row r="122" spans="1:12" s="84" customFormat="1" ht="15" customHeight="1">
      <c r="A122" s="81"/>
      <c r="B122" s="73"/>
      <c r="C122" s="82"/>
      <c r="D122" s="83"/>
      <c r="E122" s="79" t="s">
        <v>429</v>
      </c>
      <c r="F122" s="29"/>
      <c r="G122" s="29"/>
      <c r="H122" s="80"/>
      <c r="I122" s="29"/>
      <c r="J122" s="80"/>
      <c r="K122" s="29"/>
      <c r="L122" s="29"/>
    </row>
    <row r="123" spans="1:12" ht="14.25" customHeight="1" thickBot="1">
      <c r="A123" s="81">
        <v>2451</v>
      </c>
      <c r="B123" s="108" t="s">
        <v>1</v>
      </c>
      <c r="C123" s="82">
        <v>5</v>
      </c>
      <c r="D123" s="83">
        <v>1</v>
      </c>
      <c r="E123" s="111" t="s">
        <v>212</v>
      </c>
      <c r="F123" s="31">
        <f>SUM(G123:H123)</f>
        <v>127539.3</v>
      </c>
      <c r="G123" s="31">
        <v>14752</v>
      </c>
      <c r="H123" s="116">
        <v>112787.3</v>
      </c>
      <c r="I123" s="116">
        <v>109287.3</v>
      </c>
      <c r="J123" s="116">
        <v>113787.3</v>
      </c>
      <c r="K123" s="116">
        <v>124787.3</v>
      </c>
      <c r="L123" s="116">
        <v>127539.3</v>
      </c>
    </row>
    <row r="124" spans="1:12" ht="18" customHeight="1" thickBot="1">
      <c r="A124" s="81">
        <v>2452</v>
      </c>
      <c r="B124" s="108" t="s">
        <v>1</v>
      </c>
      <c r="C124" s="82">
        <v>5</v>
      </c>
      <c r="D124" s="83">
        <v>2</v>
      </c>
      <c r="E124" s="79" t="s">
        <v>213</v>
      </c>
      <c r="F124" s="31">
        <f>SUM(G124:H124)</f>
        <v>0</v>
      </c>
      <c r="G124" s="31"/>
      <c r="H124" s="96"/>
      <c r="I124" s="31"/>
      <c r="J124" s="96"/>
      <c r="K124" s="31"/>
      <c r="L124" s="31"/>
    </row>
    <row r="125" spans="1:12" ht="15" customHeight="1" thickBot="1">
      <c r="A125" s="81">
        <v>2453</v>
      </c>
      <c r="B125" s="108" t="s">
        <v>1</v>
      </c>
      <c r="C125" s="82">
        <v>5</v>
      </c>
      <c r="D125" s="83">
        <v>3</v>
      </c>
      <c r="E125" s="79" t="s">
        <v>214</v>
      </c>
      <c r="F125" s="31">
        <f>SUM(G125:H125)</f>
        <v>0</v>
      </c>
      <c r="G125" s="31"/>
      <c r="H125" s="96"/>
      <c r="I125" s="31"/>
      <c r="J125" s="96"/>
      <c r="K125" s="31"/>
      <c r="L125" s="31"/>
    </row>
    <row r="126" spans="1:12" ht="15" customHeight="1" thickBot="1">
      <c r="A126" s="81">
        <v>2454</v>
      </c>
      <c r="B126" s="108" t="s">
        <v>1</v>
      </c>
      <c r="C126" s="82">
        <v>5</v>
      </c>
      <c r="D126" s="83">
        <v>4</v>
      </c>
      <c r="E126" s="79" t="s">
        <v>215</v>
      </c>
      <c r="F126" s="31">
        <f>SUM(G126:H126)</f>
        <v>0</v>
      </c>
      <c r="G126" s="31"/>
      <c r="H126" s="96"/>
      <c r="I126" s="31"/>
      <c r="J126" s="96"/>
      <c r="K126" s="31"/>
      <c r="L126" s="31"/>
    </row>
    <row r="127" spans="1:12" ht="23.25" customHeight="1" thickBot="1">
      <c r="A127" s="81">
        <v>2455</v>
      </c>
      <c r="B127" s="108" t="s">
        <v>1</v>
      </c>
      <c r="C127" s="82">
        <v>5</v>
      </c>
      <c r="D127" s="83">
        <v>5</v>
      </c>
      <c r="E127" s="79" t="s">
        <v>216</v>
      </c>
      <c r="F127" s="31">
        <f>SUM(G127:H127)</f>
        <v>0</v>
      </c>
      <c r="G127" s="31"/>
      <c r="H127" s="96"/>
      <c r="I127" s="31"/>
      <c r="J127" s="96"/>
      <c r="K127" s="31"/>
      <c r="L127" s="31"/>
    </row>
    <row r="128" spans="1:12" ht="18" customHeight="1">
      <c r="A128" s="81">
        <v>2460</v>
      </c>
      <c r="B128" s="108" t="s">
        <v>1</v>
      </c>
      <c r="C128" s="82">
        <v>6</v>
      </c>
      <c r="D128" s="83">
        <v>0</v>
      </c>
      <c r="E128" s="79" t="s">
        <v>217</v>
      </c>
      <c r="F128" s="29">
        <f aca="true" t="shared" si="34" ref="F128:L128">SUM(F130)</f>
        <v>0</v>
      </c>
      <c r="G128" s="29">
        <f t="shared" si="34"/>
        <v>0</v>
      </c>
      <c r="H128" s="80">
        <f t="shared" si="34"/>
        <v>0</v>
      </c>
      <c r="I128" s="29">
        <f t="shared" si="34"/>
        <v>0</v>
      </c>
      <c r="J128" s="80">
        <f t="shared" si="34"/>
        <v>0</v>
      </c>
      <c r="K128" s="29">
        <f t="shared" si="34"/>
        <v>0</v>
      </c>
      <c r="L128" s="29">
        <f t="shared" si="34"/>
        <v>0</v>
      </c>
    </row>
    <row r="129" spans="1:12" s="84" customFormat="1" ht="15" customHeight="1">
      <c r="A129" s="81"/>
      <c r="B129" s="73"/>
      <c r="C129" s="82"/>
      <c r="D129" s="83"/>
      <c r="E129" s="79" t="s">
        <v>429</v>
      </c>
      <c r="F129" s="29"/>
      <c r="G129" s="29"/>
      <c r="H129" s="80"/>
      <c r="I129" s="29"/>
      <c r="J129" s="80"/>
      <c r="K129" s="29"/>
      <c r="L129" s="29"/>
    </row>
    <row r="130" spans="1:12" ht="18.75" customHeight="1" thickBot="1">
      <c r="A130" s="81">
        <v>2461</v>
      </c>
      <c r="B130" s="108" t="s">
        <v>1</v>
      </c>
      <c r="C130" s="82">
        <v>6</v>
      </c>
      <c r="D130" s="83">
        <v>1</v>
      </c>
      <c r="E130" s="79" t="s">
        <v>218</v>
      </c>
      <c r="F130" s="31">
        <f>SUM(G130:H130)</f>
        <v>0</v>
      </c>
      <c r="G130" s="31"/>
      <c r="H130" s="96"/>
      <c r="I130" s="31"/>
      <c r="J130" s="96"/>
      <c r="K130" s="31"/>
      <c r="L130" s="31"/>
    </row>
    <row r="131" spans="1:12" ht="14.25" customHeight="1">
      <c r="A131" s="81">
        <v>2470</v>
      </c>
      <c r="B131" s="108" t="s">
        <v>1</v>
      </c>
      <c r="C131" s="82">
        <v>7</v>
      </c>
      <c r="D131" s="83">
        <v>0</v>
      </c>
      <c r="E131" s="79" t="s">
        <v>219</v>
      </c>
      <c r="F131" s="29">
        <f aca="true" t="shared" si="35" ref="F131:L131">SUM(F133:F136)</f>
        <v>0</v>
      </c>
      <c r="G131" s="29">
        <f t="shared" si="35"/>
        <v>0</v>
      </c>
      <c r="H131" s="80">
        <f t="shared" si="35"/>
        <v>0</v>
      </c>
      <c r="I131" s="29">
        <f t="shared" si="35"/>
        <v>0</v>
      </c>
      <c r="J131" s="80">
        <f t="shared" si="35"/>
        <v>0</v>
      </c>
      <c r="K131" s="29">
        <f t="shared" si="35"/>
        <v>0</v>
      </c>
      <c r="L131" s="29">
        <f t="shared" si="35"/>
        <v>0</v>
      </c>
    </row>
    <row r="132" spans="1:12" s="84" customFormat="1" ht="14.25" customHeight="1">
      <c r="A132" s="81"/>
      <c r="B132" s="73"/>
      <c r="C132" s="82"/>
      <c r="D132" s="83"/>
      <c r="E132" s="79" t="s">
        <v>429</v>
      </c>
      <c r="F132" s="29"/>
      <c r="G132" s="29"/>
      <c r="H132" s="80"/>
      <c r="I132" s="29"/>
      <c r="J132" s="80"/>
      <c r="K132" s="29"/>
      <c r="L132" s="29"/>
    </row>
    <row r="133" spans="1:12" ht="41.25" customHeight="1" thickBot="1">
      <c r="A133" s="81">
        <v>2471</v>
      </c>
      <c r="B133" s="108" t="s">
        <v>1</v>
      </c>
      <c r="C133" s="82">
        <v>7</v>
      </c>
      <c r="D133" s="83">
        <v>1</v>
      </c>
      <c r="E133" s="79" t="s">
        <v>220</v>
      </c>
      <c r="F133" s="31">
        <f>SUM(G133:H133)</f>
        <v>0</v>
      </c>
      <c r="G133" s="31"/>
      <c r="H133" s="96"/>
      <c r="I133" s="31"/>
      <c r="J133" s="96"/>
      <c r="K133" s="31"/>
      <c r="L133" s="31"/>
    </row>
    <row r="134" spans="1:12" ht="21.75" customHeight="1" thickBot="1">
      <c r="A134" s="81">
        <v>2472</v>
      </c>
      <c r="B134" s="108" t="s">
        <v>1</v>
      </c>
      <c r="C134" s="82">
        <v>7</v>
      </c>
      <c r="D134" s="83">
        <v>2</v>
      </c>
      <c r="E134" s="79" t="s">
        <v>221</v>
      </c>
      <c r="F134" s="31">
        <f>SUM(G134:H134)</f>
        <v>0</v>
      </c>
      <c r="G134" s="31"/>
      <c r="H134" s="96"/>
      <c r="I134" s="31"/>
      <c r="J134" s="96"/>
      <c r="K134" s="31"/>
      <c r="L134" s="31"/>
    </row>
    <row r="135" spans="1:12" ht="21" customHeight="1" thickBot="1">
      <c r="A135" s="81">
        <v>2473</v>
      </c>
      <c r="B135" s="108" t="s">
        <v>1</v>
      </c>
      <c r="C135" s="82">
        <v>7</v>
      </c>
      <c r="D135" s="83">
        <v>3</v>
      </c>
      <c r="E135" s="79" t="s">
        <v>222</v>
      </c>
      <c r="F135" s="31">
        <f>SUM(G135:H135)</f>
        <v>0</v>
      </c>
      <c r="G135" s="31"/>
      <c r="H135" s="96"/>
      <c r="I135" s="31"/>
      <c r="J135" s="96"/>
      <c r="K135" s="31"/>
      <c r="L135" s="31"/>
    </row>
    <row r="136" spans="1:12" ht="22.5" customHeight="1" thickBot="1">
      <c r="A136" s="81">
        <v>2474</v>
      </c>
      <c r="B136" s="108" t="s">
        <v>1</v>
      </c>
      <c r="C136" s="82">
        <v>7</v>
      </c>
      <c r="D136" s="83">
        <v>4</v>
      </c>
      <c r="E136" s="79" t="s">
        <v>223</v>
      </c>
      <c r="F136" s="31">
        <f>SUM(G136:H136)</f>
        <v>0</v>
      </c>
      <c r="G136" s="31"/>
      <c r="H136" s="96"/>
      <c r="I136" s="31"/>
      <c r="J136" s="96"/>
      <c r="K136" s="31"/>
      <c r="L136" s="31"/>
    </row>
    <row r="137" spans="1:12" ht="39.75" customHeight="1">
      <c r="A137" s="81">
        <v>2480</v>
      </c>
      <c r="B137" s="108" t="s">
        <v>1</v>
      </c>
      <c r="C137" s="82">
        <v>8</v>
      </c>
      <c r="D137" s="83">
        <v>0</v>
      </c>
      <c r="E137" s="79" t="s">
        <v>224</v>
      </c>
      <c r="F137" s="29">
        <f aca="true" t="shared" si="36" ref="F137:L137">SUM(F139:F145)</f>
        <v>0</v>
      </c>
      <c r="G137" s="29">
        <f t="shared" si="36"/>
        <v>0</v>
      </c>
      <c r="H137" s="80">
        <f t="shared" si="36"/>
        <v>0</v>
      </c>
      <c r="I137" s="29">
        <f t="shared" si="36"/>
        <v>0</v>
      </c>
      <c r="J137" s="80">
        <f t="shared" si="36"/>
        <v>0</v>
      </c>
      <c r="K137" s="29">
        <f t="shared" si="36"/>
        <v>0</v>
      </c>
      <c r="L137" s="29">
        <f t="shared" si="36"/>
        <v>0</v>
      </c>
    </row>
    <row r="138" spans="1:12" s="84" customFormat="1" ht="16.5" customHeight="1">
      <c r="A138" s="81"/>
      <c r="B138" s="73"/>
      <c r="C138" s="82"/>
      <c r="D138" s="83"/>
      <c r="E138" s="79" t="s">
        <v>429</v>
      </c>
      <c r="F138" s="29"/>
      <c r="G138" s="29"/>
      <c r="H138" s="80"/>
      <c r="I138" s="29"/>
      <c r="J138" s="80"/>
      <c r="K138" s="29"/>
      <c r="L138" s="29"/>
    </row>
    <row r="139" spans="1:12" ht="48.75" customHeight="1" thickBot="1">
      <c r="A139" s="81">
        <v>2481</v>
      </c>
      <c r="B139" s="108" t="s">
        <v>1</v>
      </c>
      <c r="C139" s="82">
        <v>8</v>
      </c>
      <c r="D139" s="83">
        <v>1</v>
      </c>
      <c r="E139" s="79" t="s">
        <v>225</v>
      </c>
      <c r="F139" s="31">
        <f aca="true" t="shared" si="37" ref="F139:F145">SUM(G139:H139)</f>
        <v>0</v>
      </c>
      <c r="G139" s="31"/>
      <c r="H139" s="96"/>
      <c r="I139" s="31"/>
      <c r="J139" s="96"/>
      <c r="K139" s="31"/>
      <c r="L139" s="31"/>
    </row>
    <row r="140" spans="1:12" ht="51.75" customHeight="1" thickBot="1">
      <c r="A140" s="81">
        <v>2482</v>
      </c>
      <c r="B140" s="108" t="s">
        <v>1</v>
      </c>
      <c r="C140" s="82">
        <v>8</v>
      </c>
      <c r="D140" s="83">
        <v>2</v>
      </c>
      <c r="E140" s="79" t="s">
        <v>226</v>
      </c>
      <c r="F140" s="31">
        <f t="shared" si="37"/>
        <v>0</v>
      </c>
      <c r="G140" s="31"/>
      <c r="H140" s="96"/>
      <c r="I140" s="31"/>
      <c r="J140" s="96"/>
      <c r="K140" s="31"/>
      <c r="L140" s="31"/>
    </row>
    <row r="141" spans="1:12" ht="40.5" customHeight="1" thickBot="1">
      <c r="A141" s="81">
        <v>2483</v>
      </c>
      <c r="B141" s="108" t="s">
        <v>1</v>
      </c>
      <c r="C141" s="82">
        <v>8</v>
      </c>
      <c r="D141" s="83">
        <v>3</v>
      </c>
      <c r="E141" s="79" t="s">
        <v>227</v>
      </c>
      <c r="F141" s="31">
        <f t="shared" si="37"/>
        <v>0</v>
      </c>
      <c r="G141" s="31"/>
      <c r="H141" s="96"/>
      <c r="I141" s="31"/>
      <c r="J141" s="96"/>
      <c r="K141" s="31"/>
      <c r="L141" s="31"/>
    </row>
    <row r="142" spans="1:12" ht="52.5" customHeight="1" thickBot="1">
      <c r="A142" s="81">
        <v>2484</v>
      </c>
      <c r="B142" s="108" t="s">
        <v>1</v>
      </c>
      <c r="C142" s="82">
        <v>8</v>
      </c>
      <c r="D142" s="83">
        <v>4</v>
      </c>
      <c r="E142" s="79" t="s">
        <v>228</v>
      </c>
      <c r="F142" s="31">
        <f t="shared" si="37"/>
        <v>0</v>
      </c>
      <c r="G142" s="31"/>
      <c r="H142" s="96"/>
      <c r="I142" s="31"/>
      <c r="J142" s="96"/>
      <c r="K142" s="31"/>
      <c r="L142" s="31"/>
    </row>
    <row r="143" spans="1:12" ht="33.75" customHeight="1" thickBot="1">
      <c r="A143" s="81">
        <v>2485</v>
      </c>
      <c r="B143" s="108" t="s">
        <v>1</v>
      </c>
      <c r="C143" s="82">
        <v>8</v>
      </c>
      <c r="D143" s="83">
        <v>5</v>
      </c>
      <c r="E143" s="79" t="s">
        <v>229</v>
      </c>
      <c r="F143" s="31">
        <f t="shared" si="37"/>
        <v>0</v>
      </c>
      <c r="G143" s="31"/>
      <c r="H143" s="96"/>
      <c r="I143" s="31"/>
      <c r="J143" s="96"/>
      <c r="K143" s="31"/>
      <c r="L143" s="31"/>
    </row>
    <row r="144" spans="1:12" ht="27" customHeight="1" thickBot="1">
      <c r="A144" s="81">
        <v>2486</v>
      </c>
      <c r="B144" s="108" t="s">
        <v>1</v>
      </c>
      <c r="C144" s="82">
        <v>8</v>
      </c>
      <c r="D144" s="83">
        <v>6</v>
      </c>
      <c r="E144" s="79" t="s">
        <v>230</v>
      </c>
      <c r="F144" s="31">
        <f t="shared" si="37"/>
        <v>0</v>
      </c>
      <c r="G144" s="31"/>
      <c r="H144" s="96"/>
      <c r="I144" s="31"/>
      <c r="J144" s="96"/>
      <c r="K144" s="31"/>
      <c r="L144" s="31"/>
    </row>
    <row r="145" spans="1:12" ht="38.25" customHeight="1" thickBot="1">
      <c r="A145" s="81">
        <v>2487</v>
      </c>
      <c r="B145" s="108" t="s">
        <v>1</v>
      </c>
      <c r="C145" s="82">
        <v>8</v>
      </c>
      <c r="D145" s="83">
        <v>7</v>
      </c>
      <c r="E145" s="79" t="s">
        <v>231</v>
      </c>
      <c r="F145" s="31">
        <f t="shared" si="37"/>
        <v>0</v>
      </c>
      <c r="G145" s="31"/>
      <c r="H145" s="96"/>
      <c r="I145" s="31"/>
      <c r="J145" s="96"/>
      <c r="K145" s="31"/>
      <c r="L145" s="31"/>
    </row>
    <row r="146" spans="1:12" ht="27.75" customHeight="1">
      <c r="A146" s="81">
        <v>2490</v>
      </c>
      <c r="B146" s="108" t="s">
        <v>1</v>
      </c>
      <c r="C146" s="82">
        <v>9</v>
      </c>
      <c r="D146" s="83">
        <v>0</v>
      </c>
      <c r="E146" s="79" t="s">
        <v>232</v>
      </c>
      <c r="F146" s="29">
        <f aca="true" t="shared" si="38" ref="F146:L146">SUM(F148)</f>
        <v>-7500</v>
      </c>
      <c r="G146" s="29">
        <f t="shared" si="38"/>
        <v>0</v>
      </c>
      <c r="H146" s="80">
        <f t="shared" si="38"/>
        <v>-7500</v>
      </c>
      <c r="I146" s="29">
        <f t="shared" si="38"/>
        <v>0</v>
      </c>
      <c r="J146" s="80">
        <f t="shared" si="38"/>
        <v>0</v>
      </c>
      <c r="K146" s="29">
        <f t="shared" si="38"/>
        <v>-7500</v>
      </c>
      <c r="L146" s="29">
        <f t="shared" si="38"/>
        <v>-7500</v>
      </c>
    </row>
    <row r="147" spans="1:12" s="84" customFormat="1" ht="16.5" customHeight="1">
      <c r="A147" s="81"/>
      <c r="B147" s="73"/>
      <c r="C147" s="82"/>
      <c r="D147" s="83"/>
      <c r="E147" s="79" t="s">
        <v>429</v>
      </c>
      <c r="F147" s="29"/>
      <c r="G147" s="29"/>
      <c r="H147" s="80"/>
      <c r="I147" s="29"/>
      <c r="J147" s="80"/>
      <c r="K147" s="29"/>
      <c r="L147" s="29"/>
    </row>
    <row r="148" spans="1:12" ht="27.75" customHeight="1" thickBot="1">
      <c r="A148" s="81">
        <v>2491</v>
      </c>
      <c r="B148" s="108" t="s">
        <v>1</v>
      </c>
      <c r="C148" s="82">
        <v>9</v>
      </c>
      <c r="D148" s="83">
        <v>1</v>
      </c>
      <c r="E148" s="79" t="s">
        <v>232</v>
      </c>
      <c r="F148" s="31">
        <f>SUM(G148:H148)</f>
        <v>-7500</v>
      </c>
      <c r="G148" s="31"/>
      <c r="H148" s="96">
        <v>-7500</v>
      </c>
      <c r="I148" s="31"/>
      <c r="J148" s="96"/>
      <c r="K148" s="31">
        <v>-7500</v>
      </c>
      <c r="L148" s="31">
        <v>-7500</v>
      </c>
    </row>
    <row r="149" spans="1:12" s="78" customFormat="1" ht="34.5" customHeight="1">
      <c r="A149" s="81">
        <v>2500</v>
      </c>
      <c r="B149" s="108" t="s">
        <v>3</v>
      </c>
      <c r="C149" s="109">
        <v>0</v>
      </c>
      <c r="D149" s="110">
        <v>0</v>
      </c>
      <c r="E149" s="111" t="s">
        <v>705</v>
      </c>
      <c r="F149" s="97">
        <f aca="true" t="shared" si="39" ref="F149:L149">SUM(F151,F154,F157,F160,F163,F166,)</f>
        <v>44152.6</v>
      </c>
      <c r="G149" s="97">
        <f t="shared" si="39"/>
        <v>43152.6</v>
      </c>
      <c r="H149" s="107">
        <f t="shared" si="39"/>
        <v>1000</v>
      </c>
      <c r="I149" s="97">
        <f t="shared" si="39"/>
        <v>9060.6</v>
      </c>
      <c r="J149" s="107">
        <f t="shared" si="39"/>
        <v>22160.6</v>
      </c>
      <c r="K149" s="97">
        <f t="shared" si="39"/>
        <v>33260.6</v>
      </c>
      <c r="L149" s="97">
        <f t="shared" si="39"/>
        <v>44152.6</v>
      </c>
    </row>
    <row r="150" spans="1:12" ht="11.25" customHeight="1">
      <c r="A150" s="72"/>
      <c r="B150" s="73"/>
      <c r="C150" s="74"/>
      <c r="D150" s="75"/>
      <c r="E150" s="79" t="s">
        <v>428</v>
      </c>
      <c r="F150" s="37"/>
      <c r="G150" s="37"/>
      <c r="H150" s="106"/>
      <c r="I150" s="37"/>
      <c r="J150" s="106"/>
      <c r="K150" s="37"/>
      <c r="L150" s="37"/>
    </row>
    <row r="151" spans="1:12" ht="17.25" customHeight="1">
      <c r="A151" s="81">
        <v>2510</v>
      </c>
      <c r="B151" s="108" t="s">
        <v>3</v>
      </c>
      <c r="C151" s="82">
        <v>1</v>
      </c>
      <c r="D151" s="83">
        <v>0</v>
      </c>
      <c r="E151" s="111" t="s">
        <v>233</v>
      </c>
      <c r="F151" s="29">
        <f aca="true" t="shared" si="40" ref="F151:L151">SUM(F153)</f>
        <v>41952.6</v>
      </c>
      <c r="G151" s="29">
        <f t="shared" si="40"/>
        <v>41952.6</v>
      </c>
      <c r="H151" s="80">
        <f t="shared" si="40"/>
        <v>0</v>
      </c>
      <c r="I151" s="29">
        <f t="shared" si="40"/>
        <v>8060.6</v>
      </c>
      <c r="J151" s="80">
        <f t="shared" si="40"/>
        <v>20560.6</v>
      </c>
      <c r="K151" s="29">
        <f t="shared" si="40"/>
        <v>31060.6</v>
      </c>
      <c r="L151" s="29">
        <f t="shared" si="40"/>
        <v>41952.6</v>
      </c>
    </row>
    <row r="152" spans="1:12" s="84" customFormat="1" ht="10.5" customHeight="1" thickBot="1">
      <c r="A152" s="81"/>
      <c r="B152" s="73"/>
      <c r="C152" s="82"/>
      <c r="D152" s="83"/>
      <c r="E152" s="79" t="s">
        <v>429</v>
      </c>
      <c r="F152" s="29"/>
      <c r="G152" s="29"/>
      <c r="H152" s="80"/>
      <c r="I152" s="29"/>
      <c r="J152" s="80"/>
      <c r="K152" s="29"/>
      <c r="L152" s="29"/>
    </row>
    <row r="153" spans="1:12" ht="17.25" customHeight="1" thickBot="1">
      <c r="A153" s="81">
        <v>2511</v>
      </c>
      <c r="B153" s="108" t="s">
        <v>3</v>
      </c>
      <c r="C153" s="82">
        <v>1</v>
      </c>
      <c r="D153" s="83">
        <v>1</v>
      </c>
      <c r="E153" s="111" t="s">
        <v>233</v>
      </c>
      <c r="F153" s="31">
        <f>SUM(G153:H153)</f>
        <v>41952.6</v>
      </c>
      <c r="G153" s="31">
        <v>41952.6</v>
      </c>
      <c r="H153" s="31"/>
      <c r="I153" s="117">
        <v>8060.6</v>
      </c>
      <c r="J153" s="118">
        <v>20560.6</v>
      </c>
      <c r="K153" s="119">
        <v>31060.6</v>
      </c>
      <c r="L153" s="120">
        <v>41952.6</v>
      </c>
    </row>
    <row r="154" spans="1:12" ht="18.75" customHeight="1">
      <c r="A154" s="81">
        <v>2520</v>
      </c>
      <c r="B154" s="108" t="s">
        <v>3</v>
      </c>
      <c r="C154" s="82">
        <v>2</v>
      </c>
      <c r="D154" s="83">
        <v>0</v>
      </c>
      <c r="E154" s="79" t="s">
        <v>234</v>
      </c>
      <c r="F154" s="29">
        <f aca="true" t="shared" si="41" ref="F154:L154">SUM(F156)</f>
        <v>0</v>
      </c>
      <c r="G154" s="29">
        <f t="shared" si="41"/>
        <v>0</v>
      </c>
      <c r="H154" s="80">
        <f t="shared" si="41"/>
        <v>0</v>
      </c>
      <c r="I154" s="29">
        <f t="shared" si="41"/>
        <v>0</v>
      </c>
      <c r="J154" s="80">
        <f t="shared" si="41"/>
        <v>0</v>
      </c>
      <c r="K154" s="29">
        <f t="shared" si="41"/>
        <v>0</v>
      </c>
      <c r="L154" s="29">
        <f t="shared" si="41"/>
        <v>0</v>
      </c>
    </row>
    <row r="155" spans="1:12" s="84" customFormat="1" ht="10.5" customHeight="1">
      <c r="A155" s="81"/>
      <c r="B155" s="73"/>
      <c r="C155" s="82"/>
      <c r="D155" s="83"/>
      <c r="E155" s="79"/>
      <c r="F155" s="90"/>
      <c r="G155" s="90"/>
      <c r="H155" s="104"/>
      <c r="I155" s="90"/>
      <c r="J155" s="104"/>
      <c r="K155" s="90"/>
      <c r="L155" s="90"/>
    </row>
    <row r="156" spans="1:12" ht="16.5" customHeight="1" thickBot="1">
      <c r="A156" s="81">
        <v>2521</v>
      </c>
      <c r="B156" s="108" t="s">
        <v>3</v>
      </c>
      <c r="C156" s="82">
        <v>2</v>
      </c>
      <c r="D156" s="83">
        <v>1</v>
      </c>
      <c r="E156" s="79" t="s">
        <v>235</v>
      </c>
      <c r="F156" s="31">
        <f>SUM(G156:H156)</f>
        <v>0</v>
      </c>
      <c r="G156" s="90"/>
      <c r="H156" s="90"/>
      <c r="I156" s="90"/>
      <c r="J156" s="90"/>
      <c r="K156" s="90"/>
      <c r="L156" s="90"/>
    </row>
    <row r="157" spans="1:12" ht="24.75" customHeight="1">
      <c r="A157" s="81">
        <v>2530</v>
      </c>
      <c r="B157" s="108" t="s">
        <v>3</v>
      </c>
      <c r="C157" s="82">
        <v>3</v>
      </c>
      <c r="D157" s="83">
        <v>0</v>
      </c>
      <c r="E157" s="79" t="s">
        <v>236</v>
      </c>
      <c r="F157" s="29">
        <f aca="true" t="shared" si="42" ref="F157:L157">SUM(F159)</f>
        <v>0</v>
      </c>
      <c r="G157" s="29">
        <f t="shared" si="42"/>
        <v>0</v>
      </c>
      <c r="H157" s="80">
        <f t="shared" si="42"/>
        <v>0</v>
      </c>
      <c r="I157" s="29">
        <f t="shared" si="42"/>
        <v>0</v>
      </c>
      <c r="J157" s="80">
        <f t="shared" si="42"/>
        <v>0</v>
      </c>
      <c r="K157" s="29">
        <f t="shared" si="42"/>
        <v>0</v>
      </c>
      <c r="L157" s="29">
        <f t="shared" si="42"/>
        <v>0</v>
      </c>
    </row>
    <row r="158" spans="1:12" s="84" customFormat="1" ht="15.75" customHeight="1">
      <c r="A158" s="81"/>
      <c r="B158" s="73"/>
      <c r="C158" s="82"/>
      <c r="D158" s="83"/>
      <c r="E158" s="79" t="s">
        <v>429</v>
      </c>
      <c r="F158" s="29"/>
      <c r="G158" s="29"/>
      <c r="H158" s="80"/>
      <c r="I158" s="29"/>
      <c r="J158" s="80"/>
      <c r="K158" s="29"/>
      <c r="L158" s="29"/>
    </row>
    <row r="159" spans="1:12" ht="25.5" customHeight="1" thickBot="1">
      <c r="A159" s="81">
        <v>2531</v>
      </c>
      <c r="B159" s="108" t="s">
        <v>3</v>
      </c>
      <c r="C159" s="82">
        <v>3</v>
      </c>
      <c r="D159" s="83">
        <v>1</v>
      </c>
      <c r="E159" s="79" t="s">
        <v>236</v>
      </c>
      <c r="F159" s="31">
        <f>SUM(G159:H159)</f>
        <v>0</v>
      </c>
      <c r="G159" s="31"/>
      <c r="H159" s="31"/>
      <c r="I159" s="31"/>
      <c r="J159" s="31"/>
      <c r="K159" s="31"/>
      <c r="L159" s="31"/>
    </row>
    <row r="160" spans="1:12" ht="30" customHeight="1">
      <c r="A160" s="81">
        <v>2540</v>
      </c>
      <c r="B160" s="108" t="s">
        <v>3</v>
      </c>
      <c r="C160" s="82">
        <v>4</v>
      </c>
      <c r="D160" s="83">
        <v>0</v>
      </c>
      <c r="E160" s="79" t="s">
        <v>237</v>
      </c>
      <c r="F160" s="29">
        <f aca="true" t="shared" si="43" ref="F160:L160">SUM(F162)</f>
        <v>0</v>
      </c>
      <c r="G160" s="29">
        <f t="shared" si="43"/>
        <v>0</v>
      </c>
      <c r="H160" s="80">
        <f t="shared" si="43"/>
        <v>0</v>
      </c>
      <c r="I160" s="29">
        <f t="shared" si="43"/>
        <v>0</v>
      </c>
      <c r="J160" s="80">
        <f t="shared" si="43"/>
        <v>0</v>
      </c>
      <c r="K160" s="29">
        <f t="shared" si="43"/>
        <v>0</v>
      </c>
      <c r="L160" s="29">
        <f t="shared" si="43"/>
        <v>0</v>
      </c>
    </row>
    <row r="161" spans="1:12" s="84" customFormat="1" ht="16.5" customHeight="1">
      <c r="A161" s="81"/>
      <c r="B161" s="73"/>
      <c r="C161" s="82"/>
      <c r="D161" s="83"/>
      <c r="E161" s="79" t="s">
        <v>429</v>
      </c>
      <c r="F161" s="29"/>
      <c r="G161" s="29"/>
      <c r="H161" s="80"/>
      <c r="I161" s="29"/>
      <c r="J161" s="80"/>
      <c r="K161" s="29"/>
      <c r="L161" s="29"/>
    </row>
    <row r="162" spans="1:12" ht="24" customHeight="1" thickBot="1">
      <c r="A162" s="81">
        <v>2541</v>
      </c>
      <c r="B162" s="108" t="s">
        <v>3</v>
      </c>
      <c r="C162" s="82">
        <v>4</v>
      </c>
      <c r="D162" s="83">
        <v>1</v>
      </c>
      <c r="E162" s="79" t="s">
        <v>237</v>
      </c>
      <c r="F162" s="31">
        <f>SUM(G162:H162)</f>
        <v>0</v>
      </c>
      <c r="G162" s="90"/>
      <c r="H162" s="90"/>
      <c r="I162" s="90"/>
      <c r="J162" s="90"/>
      <c r="K162" s="90"/>
      <c r="L162" s="90"/>
    </row>
    <row r="163" spans="1:12" ht="48" customHeight="1">
      <c r="A163" s="81">
        <v>2550</v>
      </c>
      <c r="B163" s="108" t="s">
        <v>3</v>
      </c>
      <c r="C163" s="82">
        <v>5</v>
      </c>
      <c r="D163" s="83">
        <v>0</v>
      </c>
      <c r="E163" s="79" t="s">
        <v>238</v>
      </c>
      <c r="F163" s="29">
        <f aca="true" t="shared" si="44" ref="F163:L163">SUM(F165)</f>
        <v>0</v>
      </c>
      <c r="G163" s="29">
        <f t="shared" si="44"/>
        <v>0</v>
      </c>
      <c r="H163" s="80">
        <f t="shared" si="44"/>
        <v>0</v>
      </c>
      <c r="I163" s="29">
        <f t="shared" si="44"/>
        <v>0</v>
      </c>
      <c r="J163" s="80">
        <f t="shared" si="44"/>
        <v>0</v>
      </c>
      <c r="K163" s="29">
        <f t="shared" si="44"/>
        <v>0</v>
      </c>
      <c r="L163" s="29">
        <f t="shared" si="44"/>
        <v>0</v>
      </c>
    </row>
    <row r="164" spans="1:12" s="84" customFormat="1" ht="14.25" customHeight="1">
      <c r="A164" s="81"/>
      <c r="B164" s="73"/>
      <c r="C164" s="82"/>
      <c r="D164" s="83"/>
      <c r="E164" s="79" t="s">
        <v>429</v>
      </c>
      <c r="F164" s="29"/>
      <c r="G164" s="29"/>
      <c r="H164" s="80"/>
      <c r="I164" s="29"/>
      <c r="J164" s="80"/>
      <c r="K164" s="29"/>
      <c r="L164" s="29"/>
    </row>
    <row r="165" spans="1:12" ht="52.5" customHeight="1" thickBot="1">
      <c r="A165" s="81">
        <v>2551</v>
      </c>
      <c r="B165" s="108" t="s">
        <v>3</v>
      </c>
      <c r="C165" s="82">
        <v>5</v>
      </c>
      <c r="D165" s="83">
        <v>1</v>
      </c>
      <c r="E165" s="79" t="s">
        <v>238</v>
      </c>
      <c r="F165" s="31">
        <f>SUM(G165:H165)</f>
        <v>0</v>
      </c>
      <c r="G165" s="31"/>
      <c r="H165" s="96"/>
      <c r="I165" s="31"/>
      <c r="J165" s="96"/>
      <c r="K165" s="31"/>
      <c r="L165" s="31"/>
    </row>
    <row r="166" spans="1:12" ht="38.25" customHeight="1">
      <c r="A166" s="81">
        <v>2560</v>
      </c>
      <c r="B166" s="108" t="s">
        <v>3</v>
      </c>
      <c r="C166" s="82">
        <v>6</v>
      </c>
      <c r="D166" s="83">
        <v>0</v>
      </c>
      <c r="E166" s="111" t="s">
        <v>239</v>
      </c>
      <c r="F166" s="29">
        <f aca="true" t="shared" si="45" ref="F166:L166">SUM(F168)</f>
        <v>2200</v>
      </c>
      <c r="G166" s="29">
        <f t="shared" si="45"/>
        <v>1200</v>
      </c>
      <c r="H166" s="80">
        <f t="shared" si="45"/>
        <v>1000</v>
      </c>
      <c r="I166" s="29">
        <f t="shared" si="45"/>
        <v>1000</v>
      </c>
      <c r="J166" s="80">
        <f t="shared" si="45"/>
        <v>1600</v>
      </c>
      <c r="K166" s="29">
        <f t="shared" si="45"/>
        <v>2200</v>
      </c>
      <c r="L166" s="29">
        <f t="shared" si="45"/>
        <v>2200</v>
      </c>
    </row>
    <row r="167" spans="1:12" s="84" customFormat="1" ht="21" customHeight="1" thickBot="1">
      <c r="A167" s="81"/>
      <c r="B167" s="73"/>
      <c r="C167" s="82"/>
      <c r="D167" s="83"/>
      <c r="E167" s="79" t="s">
        <v>429</v>
      </c>
      <c r="F167" s="29"/>
      <c r="G167" s="29"/>
      <c r="H167" s="80"/>
      <c r="I167" s="29"/>
      <c r="J167" s="80"/>
      <c r="K167" s="29"/>
      <c r="L167" s="29"/>
    </row>
    <row r="168" spans="1:12" ht="37.5" customHeight="1" thickBot="1">
      <c r="A168" s="81">
        <v>2561</v>
      </c>
      <c r="B168" s="108" t="s">
        <v>3</v>
      </c>
      <c r="C168" s="82">
        <v>6</v>
      </c>
      <c r="D168" s="83">
        <v>1</v>
      </c>
      <c r="E168" s="111" t="s">
        <v>239</v>
      </c>
      <c r="F168" s="31">
        <f>SUM(G168:H168)</f>
        <v>2200</v>
      </c>
      <c r="G168" s="90">
        <v>1200</v>
      </c>
      <c r="H168" s="90">
        <v>1000</v>
      </c>
      <c r="I168" s="121">
        <v>1000</v>
      </c>
      <c r="J168" s="118">
        <v>1600</v>
      </c>
      <c r="K168" s="119">
        <v>2200</v>
      </c>
      <c r="L168" s="118">
        <v>2200</v>
      </c>
    </row>
    <row r="169" spans="1:12" s="78" customFormat="1" ht="48" customHeight="1">
      <c r="A169" s="81">
        <v>2600</v>
      </c>
      <c r="B169" s="108" t="s">
        <v>4</v>
      </c>
      <c r="C169" s="109">
        <v>0</v>
      </c>
      <c r="D169" s="110">
        <v>0</v>
      </c>
      <c r="E169" s="111" t="s">
        <v>706</v>
      </c>
      <c r="F169" s="97">
        <f aca="true" t="shared" si="46" ref="F169:L169">SUM(F171,F174,F177,F180,F183,F186,)</f>
        <v>86426.6</v>
      </c>
      <c r="G169" s="97">
        <f t="shared" si="46"/>
        <v>57150.6</v>
      </c>
      <c r="H169" s="107">
        <f t="shared" si="46"/>
        <v>29276</v>
      </c>
      <c r="I169" s="97">
        <f t="shared" si="46"/>
        <v>25643.2</v>
      </c>
      <c r="J169" s="107">
        <f t="shared" si="46"/>
        <v>52274.600000000006</v>
      </c>
      <c r="K169" s="97">
        <f t="shared" si="46"/>
        <v>77150.6</v>
      </c>
      <c r="L169" s="97">
        <f t="shared" si="46"/>
        <v>86426.6</v>
      </c>
    </row>
    <row r="170" spans="1:12" ht="17.25" customHeight="1">
      <c r="A170" s="72"/>
      <c r="B170" s="73"/>
      <c r="C170" s="74"/>
      <c r="D170" s="75"/>
      <c r="E170" s="79" t="s">
        <v>428</v>
      </c>
      <c r="F170" s="37"/>
      <c r="G170" s="37"/>
      <c r="H170" s="106"/>
      <c r="I170" s="37"/>
      <c r="J170" s="106"/>
      <c r="K170" s="37"/>
      <c r="L170" s="37"/>
    </row>
    <row r="171" spans="1:12" ht="16.5" customHeight="1">
      <c r="A171" s="81">
        <v>2610</v>
      </c>
      <c r="B171" s="108" t="s">
        <v>4</v>
      </c>
      <c r="C171" s="82">
        <v>1</v>
      </c>
      <c r="D171" s="83">
        <v>0</v>
      </c>
      <c r="E171" s="79" t="s">
        <v>240</v>
      </c>
      <c r="F171" s="29">
        <f aca="true" t="shared" si="47" ref="F171:L171">SUM(F173)</f>
        <v>0</v>
      </c>
      <c r="G171" s="29">
        <f t="shared" si="47"/>
        <v>0</v>
      </c>
      <c r="H171" s="80">
        <f t="shared" si="47"/>
        <v>0</v>
      </c>
      <c r="I171" s="29">
        <f t="shared" si="47"/>
        <v>0</v>
      </c>
      <c r="J171" s="80">
        <f t="shared" si="47"/>
        <v>0</v>
      </c>
      <c r="K171" s="29">
        <f t="shared" si="47"/>
        <v>0</v>
      </c>
      <c r="L171" s="29">
        <f t="shared" si="47"/>
        <v>0</v>
      </c>
    </row>
    <row r="172" spans="1:12" s="84" customFormat="1" ht="14.25" customHeight="1">
      <c r="A172" s="81"/>
      <c r="B172" s="73"/>
      <c r="C172" s="82"/>
      <c r="D172" s="83"/>
      <c r="E172" s="79" t="s">
        <v>429</v>
      </c>
      <c r="F172" s="29"/>
      <c r="G172" s="29"/>
      <c r="H172" s="80"/>
      <c r="I172" s="29"/>
      <c r="J172" s="80"/>
      <c r="K172" s="29"/>
      <c r="L172" s="29"/>
    </row>
    <row r="173" spans="1:12" ht="21" customHeight="1" thickBot="1">
      <c r="A173" s="81">
        <v>2611</v>
      </c>
      <c r="B173" s="108" t="s">
        <v>4</v>
      </c>
      <c r="C173" s="82">
        <v>1</v>
      </c>
      <c r="D173" s="83">
        <v>1</v>
      </c>
      <c r="E173" s="79" t="s">
        <v>241</v>
      </c>
      <c r="F173" s="31">
        <f>SUM(G173:H173)</f>
        <v>0</v>
      </c>
      <c r="G173" s="90"/>
      <c r="H173" s="90"/>
      <c r="I173" s="90"/>
      <c r="J173" s="90"/>
      <c r="K173" s="90"/>
      <c r="L173" s="90"/>
    </row>
    <row r="174" spans="1:12" ht="17.25" customHeight="1">
      <c r="A174" s="81">
        <v>2620</v>
      </c>
      <c r="B174" s="108" t="s">
        <v>4</v>
      </c>
      <c r="C174" s="82">
        <v>2</v>
      </c>
      <c r="D174" s="83">
        <v>0</v>
      </c>
      <c r="E174" s="79" t="s">
        <v>242</v>
      </c>
      <c r="F174" s="29">
        <f aca="true" t="shared" si="48" ref="F174:L174">SUM(F176)</f>
        <v>0</v>
      </c>
      <c r="G174" s="29">
        <f t="shared" si="48"/>
        <v>0</v>
      </c>
      <c r="H174" s="80">
        <f t="shared" si="48"/>
        <v>0</v>
      </c>
      <c r="I174" s="29">
        <f t="shared" si="48"/>
        <v>0</v>
      </c>
      <c r="J174" s="80">
        <f t="shared" si="48"/>
        <v>0</v>
      </c>
      <c r="K174" s="29">
        <f t="shared" si="48"/>
        <v>0</v>
      </c>
      <c r="L174" s="29">
        <f t="shared" si="48"/>
        <v>0</v>
      </c>
    </row>
    <row r="175" spans="1:12" s="84" customFormat="1" ht="10.5" customHeight="1">
      <c r="A175" s="81"/>
      <c r="B175" s="73"/>
      <c r="C175" s="82"/>
      <c r="D175" s="83"/>
      <c r="E175" s="79" t="s">
        <v>429</v>
      </c>
      <c r="F175" s="29"/>
      <c r="G175" s="29"/>
      <c r="H175" s="80"/>
      <c r="I175" s="29"/>
      <c r="J175" s="80"/>
      <c r="K175" s="29"/>
      <c r="L175" s="29"/>
    </row>
    <row r="176" spans="1:12" ht="13.5" customHeight="1" thickBot="1">
      <c r="A176" s="81">
        <v>2621</v>
      </c>
      <c r="B176" s="108" t="s">
        <v>4</v>
      </c>
      <c r="C176" s="82">
        <v>2</v>
      </c>
      <c r="D176" s="83">
        <v>1</v>
      </c>
      <c r="E176" s="79" t="s">
        <v>242</v>
      </c>
      <c r="F176" s="31">
        <f>SUM(G176:H176)</f>
        <v>0</v>
      </c>
      <c r="G176" s="31"/>
      <c r="H176" s="96"/>
      <c r="I176" s="31"/>
      <c r="J176" s="96"/>
      <c r="K176" s="31"/>
      <c r="L176" s="31"/>
    </row>
    <row r="177" spans="1:12" ht="18.75" customHeight="1">
      <c r="A177" s="81">
        <v>2630</v>
      </c>
      <c r="B177" s="108" t="s">
        <v>4</v>
      </c>
      <c r="C177" s="82">
        <v>3</v>
      </c>
      <c r="D177" s="83">
        <v>0</v>
      </c>
      <c r="E177" s="111" t="s">
        <v>243</v>
      </c>
      <c r="F177" s="29">
        <f aca="true" t="shared" si="49" ref="F177:L177">SUM(F179)</f>
        <v>32582</v>
      </c>
      <c r="G177" s="29">
        <f t="shared" si="49"/>
        <v>18306</v>
      </c>
      <c r="H177" s="80">
        <f t="shared" si="49"/>
        <v>14276</v>
      </c>
      <c r="I177" s="29">
        <f t="shared" si="49"/>
        <v>4250</v>
      </c>
      <c r="J177" s="80">
        <f t="shared" si="49"/>
        <v>8550</v>
      </c>
      <c r="K177" s="29">
        <f t="shared" si="49"/>
        <v>28326</v>
      </c>
      <c r="L177" s="29">
        <f t="shared" si="49"/>
        <v>32582</v>
      </c>
    </row>
    <row r="178" spans="1:12" s="84" customFormat="1" ht="15.75" customHeight="1" thickBot="1">
      <c r="A178" s="81"/>
      <c r="B178" s="73"/>
      <c r="C178" s="82"/>
      <c r="D178" s="83"/>
      <c r="E178" s="79" t="s">
        <v>429</v>
      </c>
      <c r="F178" s="29"/>
      <c r="G178" s="29"/>
      <c r="H178" s="80"/>
      <c r="I178" s="29"/>
      <c r="J178" s="80"/>
      <c r="K178" s="29"/>
      <c r="L178" s="29"/>
    </row>
    <row r="179" spans="1:14" ht="15" customHeight="1" thickBot="1">
      <c r="A179" s="81">
        <v>2631</v>
      </c>
      <c r="B179" s="341" t="s">
        <v>4</v>
      </c>
      <c r="C179" s="342">
        <v>3</v>
      </c>
      <c r="D179" s="343">
        <v>1</v>
      </c>
      <c r="E179" s="344" t="s">
        <v>244</v>
      </c>
      <c r="F179" s="345">
        <f>SUM(G179:H179)</f>
        <v>32582</v>
      </c>
      <c r="G179" s="346">
        <v>18306</v>
      </c>
      <c r="H179" s="346">
        <v>14276</v>
      </c>
      <c r="I179" s="347">
        <v>4250</v>
      </c>
      <c r="J179" s="348">
        <v>8550</v>
      </c>
      <c r="K179" s="348">
        <v>28326</v>
      </c>
      <c r="L179" s="349">
        <v>32582</v>
      </c>
      <c r="N179" s="283">
        <v>14276</v>
      </c>
    </row>
    <row r="180" spans="1:12" ht="15.75" customHeight="1">
      <c r="A180" s="81">
        <v>2640</v>
      </c>
      <c r="B180" s="108" t="s">
        <v>4</v>
      </c>
      <c r="C180" s="82">
        <v>4</v>
      </c>
      <c r="D180" s="83">
        <v>0</v>
      </c>
      <c r="E180" s="111" t="s">
        <v>245</v>
      </c>
      <c r="F180" s="29">
        <f aca="true" t="shared" si="50" ref="F180:L180">SUM(F182)</f>
        <v>16867.2</v>
      </c>
      <c r="G180" s="29">
        <f t="shared" si="50"/>
        <v>16867.2</v>
      </c>
      <c r="H180" s="80">
        <f t="shared" si="50"/>
        <v>0</v>
      </c>
      <c r="I180" s="29">
        <f t="shared" si="50"/>
        <v>5593.2</v>
      </c>
      <c r="J180" s="80">
        <f t="shared" si="50"/>
        <v>9947.2</v>
      </c>
      <c r="K180" s="29">
        <f t="shared" si="50"/>
        <v>13247.2</v>
      </c>
      <c r="L180" s="29">
        <f t="shared" si="50"/>
        <v>16867.2</v>
      </c>
    </row>
    <row r="181" spans="1:12" s="84" customFormat="1" ht="14.25" customHeight="1" thickBot="1">
      <c r="A181" s="81"/>
      <c r="B181" s="73"/>
      <c r="C181" s="82"/>
      <c r="D181" s="83"/>
      <c r="E181" s="79" t="s">
        <v>429</v>
      </c>
      <c r="F181" s="29"/>
      <c r="G181" s="29"/>
      <c r="H181" s="80"/>
      <c r="I181" s="29"/>
      <c r="J181" s="80"/>
      <c r="K181" s="29"/>
      <c r="L181" s="29"/>
    </row>
    <row r="182" spans="1:12" ht="13.5" customHeight="1" thickBot="1">
      <c r="A182" s="81">
        <v>2641</v>
      </c>
      <c r="B182" s="108" t="s">
        <v>4</v>
      </c>
      <c r="C182" s="82">
        <v>4</v>
      </c>
      <c r="D182" s="83">
        <v>1</v>
      </c>
      <c r="E182" s="111" t="s">
        <v>246</v>
      </c>
      <c r="F182" s="31">
        <f>SUM(G182:H182)</f>
        <v>16867.2</v>
      </c>
      <c r="G182" s="90">
        <v>16867.2</v>
      </c>
      <c r="H182" s="90"/>
      <c r="I182" s="122">
        <v>5593.2</v>
      </c>
      <c r="J182" s="123">
        <v>9947.2</v>
      </c>
      <c r="K182" s="124">
        <v>13247.2</v>
      </c>
      <c r="L182" s="125">
        <v>16867.2</v>
      </c>
    </row>
    <row r="183" spans="1:12" ht="48.75" customHeight="1">
      <c r="A183" s="81">
        <v>2650</v>
      </c>
      <c r="B183" s="108" t="s">
        <v>4</v>
      </c>
      <c r="C183" s="82">
        <v>5</v>
      </c>
      <c r="D183" s="83">
        <v>0</v>
      </c>
      <c r="E183" s="79" t="s">
        <v>253</v>
      </c>
      <c r="F183" s="29">
        <f aca="true" t="shared" si="51" ref="F183:L183">SUM(F185)</f>
        <v>0</v>
      </c>
      <c r="G183" s="29">
        <f t="shared" si="51"/>
        <v>0</v>
      </c>
      <c r="H183" s="80">
        <f t="shared" si="51"/>
        <v>0</v>
      </c>
      <c r="I183" s="29">
        <f t="shared" si="51"/>
        <v>0</v>
      </c>
      <c r="J183" s="80">
        <f t="shared" si="51"/>
        <v>0</v>
      </c>
      <c r="K183" s="29">
        <f t="shared" si="51"/>
        <v>0</v>
      </c>
      <c r="L183" s="29">
        <f t="shared" si="51"/>
        <v>0</v>
      </c>
    </row>
    <row r="184" spans="1:12" s="84" customFormat="1" ht="14.25" customHeight="1">
      <c r="A184" s="81"/>
      <c r="B184" s="73"/>
      <c r="C184" s="82"/>
      <c r="D184" s="83"/>
      <c r="E184" s="79" t="s">
        <v>429</v>
      </c>
      <c r="F184" s="29"/>
      <c r="G184" s="29"/>
      <c r="H184" s="80"/>
      <c r="I184" s="29"/>
      <c r="J184" s="80"/>
      <c r="K184" s="29"/>
      <c r="L184" s="29"/>
    </row>
    <row r="185" spans="1:12" ht="47.25" customHeight="1" thickBot="1">
      <c r="A185" s="81">
        <v>2651</v>
      </c>
      <c r="B185" s="108" t="s">
        <v>4</v>
      </c>
      <c r="C185" s="82">
        <v>5</v>
      </c>
      <c r="D185" s="83">
        <v>1</v>
      </c>
      <c r="E185" s="79" t="s">
        <v>253</v>
      </c>
      <c r="F185" s="31">
        <f>SUM(G185:H185)</f>
        <v>0</v>
      </c>
      <c r="G185" s="31"/>
      <c r="H185" s="96"/>
      <c r="I185" s="31"/>
      <c r="J185" s="96"/>
      <c r="K185" s="31"/>
      <c r="L185" s="31"/>
    </row>
    <row r="186" spans="1:12" ht="35.25" customHeight="1">
      <c r="A186" s="81">
        <v>2660</v>
      </c>
      <c r="B186" s="108" t="s">
        <v>4</v>
      </c>
      <c r="C186" s="82">
        <v>6</v>
      </c>
      <c r="D186" s="83">
        <v>0</v>
      </c>
      <c r="E186" s="111" t="s">
        <v>258</v>
      </c>
      <c r="F186" s="29">
        <f aca="true" t="shared" si="52" ref="F186:L186">SUM(F188)</f>
        <v>36977.4</v>
      </c>
      <c r="G186" s="29">
        <f t="shared" si="52"/>
        <v>21977.4</v>
      </c>
      <c r="H186" s="80">
        <f t="shared" si="52"/>
        <v>15000</v>
      </c>
      <c r="I186" s="29">
        <f t="shared" si="52"/>
        <v>15800</v>
      </c>
      <c r="J186" s="80">
        <f t="shared" si="52"/>
        <v>33777.4</v>
      </c>
      <c r="K186" s="29">
        <f t="shared" si="52"/>
        <v>35577.4</v>
      </c>
      <c r="L186" s="29">
        <f t="shared" si="52"/>
        <v>36977.4</v>
      </c>
    </row>
    <row r="187" spans="1:12" s="84" customFormat="1" ht="14.25" customHeight="1" thickBot="1">
      <c r="A187" s="81"/>
      <c r="B187" s="73"/>
      <c r="C187" s="82"/>
      <c r="D187" s="83"/>
      <c r="E187" s="79" t="s">
        <v>429</v>
      </c>
      <c r="F187" s="29"/>
      <c r="G187" s="29"/>
      <c r="H187" s="80"/>
      <c r="I187" s="29"/>
      <c r="J187" s="80"/>
      <c r="K187" s="29"/>
      <c r="L187" s="29"/>
    </row>
    <row r="188" spans="1:12" ht="37.5" customHeight="1" thickBot="1">
      <c r="A188" s="81">
        <v>2661</v>
      </c>
      <c r="B188" s="108" t="s">
        <v>4</v>
      </c>
      <c r="C188" s="82">
        <v>6</v>
      </c>
      <c r="D188" s="83">
        <v>1</v>
      </c>
      <c r="E188" s="111" t="s">
        <v>258</v>
      </c>
      <c r="F188" s="31">
        <f>SUM(G188:H188)</f>
        <v>36977.4</v>
      </c>
      <c r="G188" s="90">
        <v>21977.4</v>
      </c>
      <c r="H188" s="90">
        <v>15000</v>
      </c>
      <c r="I188" s="306">
        <v>15800</v>
      </c>
      <c r="J188" s="307">
        <v>33777.4</v>
      </c>
      <c r="K188" s="307">
        <v>35577.4</v>
      </c>
      <c r="L188" s="308">
        <v>36977.4</v>
      </c>
    </row>
    <row r="189" spans="1:12" s="78" customFormat="1" ht="36" customHeight="1">
      <c r="A189" s="81">
        <v>2700</v>
      </c>
      <c r="B189" s="108" t="s">
        <v>5</v>
      </c>
      <c r="C189" s="109">
        <v>0</v>
      </c>
      <c r="D189" s="110">
        <v>0</v>
      </c>
      <c r="E189" s="111" t="s">
        <v>707</v>
      </c>
      <c r="F189" s="97">
        <f aca="true" t="shared" si="53" ref="F189:L189">SUM(F191,F196,F202,F208,F211,F214)</f>
        <v>0</v>
      </c>
      <c r="G189" s="97">
        <f t="shared" si="53"/>
        <v>0</v>
      </c>
      <c r="H189" s="107">
        <f t="shared" si="53"/>
        <v>0</v>
      </c>
      <c r="I189" s="97">
        <f t="shared" si="53"/>
        <v>0</v>
      </c>
      <c r="J189" s="107">
        <f t="shared" si="53"/>
        <v>0</v>
      </c>
      <c r="K189" s="97">
        <f t="shared" si="53"/>
        <v>0</v>
      </c>
      <c r="L189" s="97">
        <f t="shared" si="53"/>
        <v>0</v>
      </c>
    </row>
    <row r="190" spans="1:12" ht="11.25" customHeight="1">
      <c r="A190" s="72"/>
      <c r="B190" s="73"/>
      <c r="C190" s="74"/>
      <c r="D190" s="75"/>
      <c r="E190" s="79" t="s">
        <v>428</v>
      </c>
      <c r="F190" s="37"/>
      <c r="G190" s="37"/>
      <c r="H190" s="106"/>
      <c r="I190" s="37"/>
      <c r="J190" s="106"/>
      <c r="K190" s="37"/>
      <c r="L190" s="37"/>
    </row>
    <row r="191" spans="1:12" ht="30" customHeight="1">
      <c r="A191" s="81">
        <v>2710</v>
      </c>
      <c r="B191" s="108" t="s">
        <v>5</v>
      </c>
      <c r="C191" s="82">
        <v>1</v>
      </c>
      <c r="D191" s="83">
        <v>0</v>
      </c>
      <c r="E191" s="79" t="s">
        <v>259</v>
      </c>
      <c r="F191" s="29">
        <f aca="true" t="shared" si="54" ref="F191:L191">SUM(F193:F195)</f>
        <v>0</v>
      </c>
      <c r="G191" s="29">
        <f t="shared" si="54"/>
        <v>0</v>
      </c>
      <c r="H191" s="80">
        <f t="shared" si="54"/>
        <v>0</v>
      </c>
      <c r="I191" s="29">
        <f t="shared" si="54"/>
        <v>0</v>
      </c>
      <c r="J191" s="80">
        <f t="shared" si="54"/>
        <v>0</v>
      </c>
      <c r="K191" s="29">
        <f t="shared" si="54"/>
        <v>0</v>
      </c>
      <c r="L191" s="29">
        <f t="shared" si="54"/>
        <v>0</v>
      </c>
    </row>
    <row r="192" spans="1:12" s="84" customFormat="1" ht="14.25" customHeight="1">
      <c r="A192" s="81"/>
      <c r="B192" s="73"/>
      <c r="C192" s="82"/>
      <c r="D192" s="83"/>
      <c r="E192" s="79" t="s">
        <v>429</v>
      </c>
      <c r="F192" s="29"/>
      <c r="G192" s="29"/>
      <c r="H192" s="80"/>
      <c r="I192" s="29"/>
      <c r="J192" s="80"/>
      <c r="K192" s="29"/>
      <c r="L192" s="29"/>
    </row>
    <row r="193" spans="1:12" ht="18" customHeight="1" thickBot="1">
      <c r="A193" s="81">
        <v>2711</v>
      </c>
      <c r="B193" s="108" t="s">
        <v>5</v>
      </c>
      <c r="C193" s="82">
        <v>1</v>
      </c>
      <c r="D193" s="83">
        <v>1</v>
      </c>
      <c r="E193" s="79" t="s">
        <v>260</v>
      </c>
      <c r="F193" s="31">
        <f>SUM(G193:H193)</f>
        <v>0</v>
      </c>
      <c r="G193" s="29"/>
      <c r="H193" s="80"/>
      <c r="I193" s="29"/>
      <c r="J193" s="80"/>
      <c r="K193" s="29"/>
      <c r="L193" s="29"/>
    </row>
    <row r="194" spans="1:12" ht="21.75" customHeight="1" thickBot="1">
      <c r="A194" s="81">
        <v>2712</v>
      </c>
      <c r="B194" s="108" t="s">
        <v>5</v>
      </c>
      <c r="C194" s="82">
        <v>1</v>
      </c>
      <c r="D194" s="83">
        <v>2</v>
      </c>
      <c r="E194" s="79" t="s">
        <v>261</v>
      </c>
      <c r="F194" s="31">
        <f>SUM(G194:H194)</f>
        <v>0</v>
      </c>
      <c r="G194" s="29"/>
      <c r="H194" s="80"/>
      <c r="I194" s="29"/>
      <c r="J194" s="80"/>
      <c r="K194" s="29"/>
      <c r="L194" s="29"/>
    </row>
    <row r="195" spans="1:12" ht="23.25" customHeight="1" thickBot="1">
      <c r="A195" s="81">
        <v>2713</v>
      </c>
      <c r="B195" s="108" t="s">
        <v>5</v>
      </c>
      <c r="C195" s="82">
        <v>1</v>
      </c>
      <c r="D195" s="83">
        <v>3</v>
      </c>
      <c r="E195" s="79" t="s">
        <v>357</v>
      </c>
      <c r="F195" s="31">
        <f>SUM(G195:H195)</f>
        <v>0</v>
      </c>
      <c r="G195" s="29"/>
      <c r="H195" s="80"/>
      <c r="I195" s="29"/>
      <c r="J195" s="80"/>
      <c r="K195" s="29"/>
      <c r="L195" s="29"/>
    </row>
    <row r="196" spans="1:12" ht="24" customHeight="1">
      <c r="A196" s="81">
        <v>2720</v>
      </c>
      <c r="B196" s="108" t="s">
        <v>5</v>
      </c>
      <c r="C196" s="82">
        <v>2</v>
      </c>
      <c r="D196" s="83">
        <v>0</v>
      </c>
      <c r="E196" s="79" t="s">
        <v>6</v>
      </c>
      <c r="F196" s="29">
        <f aca="true" t="shared" si="55" ref="F196:L196">SUM(F198:F201)</f>
        <v>0</v>
      </c>
      <c r="G196" s="29">
        <f t="shared" si="55"/>
        <v>0</v>
      </c>
      <c r="H196" s="80">
        <f t="shared" si="55"/>
        <v>0</v>
      </c>
      <c r="I196" s="29">
        <f t="shared" si="55"/>
        <v>0</v>
      </c>
      <c r="J196" s="80">
        <f t="shared" si="55"/>
        <v>0</v>
      </c>
      <c r="K196" s="29">
        <f t="shared" si="55"/>
        <v>0</v>
      </c>
      <c r="L196" s="29">
        <f t="shared" si="55"/>
        <v>0</v>
      </c>
    </row>
    <row r="197" spans="1:12" s="84" customFormat="1" ht="14.25" customHeight="1">
      <c r="A197" s="81"/>
      <c r="B197" s="73"/>
      <c r="C197" s="82"/>
      <c r="D197" s="83"/>
      <c r="E197" s="79" t="s">
        <v>429</v>
      </c>
      <c r="F197" s="29"/>
      <c r="G197" s="29"/>
      <c r="H197" s="80"/>
      <c r="I197" s="29"/>
      <c r="J197" s="80"/>
      <c r="K197" s="29"/>
      <c r="L197" s="29"/>
    </row>
    <row r="198" spans="1:12" ht="24.75" customHeight="1" thickBot="1">
      <c r="A198" s="81">
        <v>2721</v>
      </c>
      <c r="B198" s="108" t="s">
        <v>5</v>
      </c>
      <c r="C198" s="82">
        <v>2</v>
      </c>
      <c r="D198" s="83">
        <v>1</v>
      </c>
      <c r="E198" s="79" t="s">
        <v>262</v>
      </c>
      <c r="F198" s="31">
        <f>SUM(G198:H198)</f>
        <v>0</v>
      </c>
      <c r="G198" s="31"/>
      <c r="H198" s="96"/>
      <c r="I198" s="31"/>
      <c r="J198" s="96"/>
      <c r="K198" s="31"/>
      <c r="L198" s="31"/>
    </row>
    <row r="199" spans="1:12" ht="24.75" customHeight="1" thickBot="1">
      <c r="A199" s="81">
        <v>2722</v>
      </c>
      <c r="B199" s="108" t="s">
        <v>5</v>
      </c>
      <c r="C199" s="82">
        <v>2</v>
      </c>
      <c r="D199" s="83">
        <v>2</v>
      </c>
      <c r="E199" s="79" t="s">
        <v>263</v>
      </c>
      <c r="F199" s="31">
        <f>SUM(G199:H199)</f>
        <v>0</v>
      </c>
      <c r="G199" s="31"/>
      <c r="H199" s="96"/>
      <c r="I199" s="31"/>
      <c r="J199" s="96"/>
      <c r="K199" s="31"/>
      <c r="L199" s="31"/>
    </row>
    <row r="200" spans="1:12" ht="19.5" customHeight="1" thickBot="1">
      <c r="A200" s="81">
        <v>2723</v>
      </c>
      <c r="B200" s="108" t="s">
        <v>5</v>
      </c>
      <c r="C200" s="82">
        <v>2</v>
      </c>
      <c r="D200" s="83">
        <v>3</v>
      </c>
      <c r="E200" s="79" t="s">
        <v>358</v>
      </c>
      <c r="F200" s="31">
        <f>SUM(G200:H200)</f>
        <v>0</v>
      </c>
      <c r="G200" s="31"/>
      <c r="H200" s="96"/>
      <c r="I200" s="31"/>
      <c r="J200" s="96"/>
      <c r="K200" s="31"/>
      <c r="L200" s="31"/>
    </row>
    <row r="201" spans="1:12" ht="15.75" customHeight="1" thickBot="1">
      <c r="A201" s="81">
        <v>2724</v>
      </c>
      <c r="B201" s="108" t="s">
        <v>5</v>
      </c>
      <c r="C201" s="82">
        <v>2</v>
      </c>
      <c r="D201" s="83">
        <v>4</v>
      </c>
      <c r="E201" s="79" t="s">
        <v>264</v>
      </c>
      <c r="F201" s="31">
        <f>SUM(G201:H201)</f>
        <v>0</v>
      </c>
      <c r="G201" s="31"/>
      <c r="H201" s="96"/>
      <c r="I201" s="31"/>
      <c r="J201" s="96"/>
      <c r="K201" s="31"/>
      <c r="L201" s="31"/>
    </row>
    <row r="202" spans="1:12" ht="19.5" customHeight="1">
      <c r="A202" s="81">
        <v>2730</v>
      </c>
      <c r="B202" s="108" t="s">
        <v>5</v>
      </c>
      <c r="C202" s="82">
        <v>3</v>
      </c>
      <c r="D202" s="83">
        <v>0</v>
      </c>
      <c r="E202" s="79" t="s">
        <v>265</v>
      </c>
      <c r="F202" s="29">
        <f aca="true" t="shared" si="56" ref="F202:L202">SUM(F204:F207)</f>
        <v>0</v>
      </c>
      <c r="G202" s="29">
        <f t="shared" si="56"/>
        <v>0</v>
      </c>
      <c r="H202" s="80">
        <f t="shared" si="56"/>
        <v>0</v>
      </c>
      <c r="I202" s="29">
        <f t="shared" si="56"/>
        <v>0</v>
      </c>
      <c r="J202" s="80">
        <f t="shared" si="56"/>
        <v>0</v>
      </c>
      <c r="K202" s="29">
        <f t="shared" si="56"/>
        <v>0</v>
      </c>
      <c r="L202" s="29">
        <f t="shared" si="56"/>
        <v>0</v>
      </c>
    </row>
    <row r="203" spans="1:12" s="84" customFormat="1" ht="10.5" customHeight="1">
      <c r="A203" s="81"/>
      <c r="B203" s="73"/>
      <c r="C203" s="82"/>
      <c r="D203" s="83"/>
      <c r="E203" s="79" t="s">
        <v>429</v>
      </c>
      <c r="F203" s="29"/>
      <c r="G203" s="29"/>
      <c r="H203" s="80"/>
      <c r="I203" s="29"/>
      <c r="J203" s="80"/>
      <c r="K203" s="29"/>
      <c r="L203" s="29"/>
    </row>
    <row r="204" spans="1:12" ht="24.75" customHeight="1" thickBot="1">
      <c r="A204" s="81">
        <v>2731</v>
      </c>
      <c r="B204" s="108" t="s">
        <v>5</v>
      </c>
      <c r="C204" s="82">
        <v>3</v>
      </c>
      <c r="D204" s="83">
        <v>1</v>
      </c>
      <c r="E204" s="79" t="s">
        <v>266</v>
      </c>
      <c r="F204" s="31">
        <f>SUM(G204:H204)</f>
        <v>0</v>
      </c>
      <c r="G204" s="31"/>
      <c r="H204" s="96"/>
      <c r="I204" s="31"/>
      <c r="J204" s="96"/>
      <c r="K204" s="31"/>
      <c r="L204" s="31"/>
    </row>
    <row r="205" spans="1:12" ht="23.25" customHeight="1" thickBot="1">
      <c r="A205" s="81">
        <v>2732</v>
      </c>
      <c r="B205" s="108" t="s">
        <v>5</v>
      </c>
      <c r="C205" s="82">
        <v>3</v>
      </c>
      <c r="D205" s="83">
        <v>2</v>
      </c>
      <c r="E205" s="79" t="s">
        <v>267</v>
      </c>
      <c r="F205" s="31">
        <f>SUM(G205:H205)</f>
        <v>0</v>
      </c>
      <c r="G205" s="31"/>
      <c r="H205" s="96"/>
      <c r="I205" s="31"/>
      <c r="J205" s="96"/>
      <c r="K205" s="31"/>
      <c r="L205" s="31"/>
    </row>
    <row r="206" spans="1:12" ht="26.25" customHeight="1" thickBot="1">
      <c r="A206" s="81">
        <v>2733</v>
      </c>
      <c r="B206" s="108" t="s">
        <v>5</v>
      </c>
      <c r="C206" s="82">
        <v>3</v>
      </c>
      <c r="D206" s="83">
        <v>3</v>
      </c>
      <c r="E206" s="79" t="s">
        <v>268</v>
      </c>
      <c r="F206" s="31">
        <f>SUM(G206:H206)</f>
        <v>0</v>
      </c>
      <c r="G206" s="31"/>
      <c r="H206" s="96"/>
      <c r="I206" s="31"/>
      <c r="J206" s="96"/>
      <c r="K206" s="31"/>
      <c r="L206" s="31"/>
    </row>
    <row r="207" spans="1:12" ht="39" customHeight="1" thickBot="1">
      <c r="A207" s="81">
        <v>2734</v>
      </c>
      <c r="B207" s="108" t="s">
        <v>5</v>
      </c>
      <c r="C207" s="82">
        <v>3</v>
      </c>
      <c r="D207" s="83">
        <v>4</v>
      </c>
      <c r="E207" s="79" t="s">
        <v>269</v>
      </c>
      <c r="F207" s="31">
        <f>SUM(G207:H207)</f>
        <v>0</v>
      </c>
      <c r="G207" s="31"/>
      <c r="H207" s="96"/>
      <c r="I207" s="31"/>
      <c r="J207" s="96"/>
      <c r="K207" s="31"/>
      <c r="L207" s="31"/>
    </row>
    <row r="208" spans="1:12" ht="26.25" customHeight="1">
      <c r="A208" s="81">
        <v>2740</v>
      </c>
      <c r="B208" s="108" t="s">
        <v>5</v>
      </c>
      <c r="C208" s="82">
        <v>4</v>
      </c>
      <c r="D208" s="83">
        <v>0</v>
      </c>
      <c r="E208" s="79" t="s">
        <v>270</v>
      </c>
      <c r="F208" s="29">
        <f aca="true" t="shared" si="57" ref="F208:L208">SUM(F210)</f>
        <v>0</v>
      </c>
      <c r="G208" s="29">
        <f t="shared" si="57"/>
        <v>0</v>
      </c>
      <c r="H208" s="80">
        <f t="shared" si="57"/>
        <v>0</v>
      </c>
      <c r="I208" s="29">
        <f t="shared" si="57"/>
        <v>0</v>
      </c>
      <c r="J208" s="80">
        <f t="shared" si="57"/>
        <v>0</v>
      </c>
      <c r="K208" s="29">
        <f t="shared" si="57"/>
        <v>0</v>
      </c>
      <c r="L208" s="29">
        <f t="shared" si="57"/>
        <v>0</v>
      </c>
    </row>
    <row r="209" spans="1:12" s="84" customFormat="1" ht="17.25" customHeight="1">
      <c r="A209" s="81"/>
      <c r="B209" s="73"/>
      <c r="C209" s="82"/>
      <c r="D209" s="83"/>
      <c r="E209" s="79" t="s">
        <v>429</v>
      </c>
      <c r="F209" s="29"/>
      <c r="G209" s="29"/>
      <c r="H209" s="80"/>
      <c r="I209" s="29"/>
      <c r="J209" s="80"/>
      <c r="K209" s="29"/>
      <c r="L209" s="29"/>
    </row>
    <row r="210" spans="1:12" ht="27.75" customHeight="1" thickBot="1">
      <c r="A210" s="81">
        <v>2741</v>
      </c>
      <c r="B210" s="108" t="s">
        <v>5</v>
      </c>
      <c r="C210" s="82">
        <v>4</v>
      </c>
      <c r="D210" s="83">
        <v>1</v>
      </c>
      <c r="E210" s="79" t="s">
        <v>270</v>
      </c>
      <c r="F210" s="31">
        <f>SUM(G210:H210)</f>
        <v>0</v>
      </c>
      <c r="G210" s="31"/>
      <c r="H210" s="96"/>
      <c r="I210" s="31"/>
      <c r="J210" s="96"/>
      <c r="K210" s="31"/>
      <c r="L210" s="31"/>
    </row>
    <row r="211" spans="1:12" ht="39.75" customHeight="1">
      <c r="A211" s="81">
        <v>2750</v>
      </c>
      <c r="B211" s="108" t="s">
        <v>5</v>
      </c>
      <c r="C211" s="82">
        <v>5</v>
      </c>
      <c r="D211" s="83">
        <v>0</v>
      </c>
      <c r="E211" s="79" t="s">
        <v>271</v>
      </c>
      <c r="F211" s="29">
        <f aca="true" t="shared" si="58" ref="F211:L211">SUM(F213)</f>
        <v>0</v>
      </c>
      <c r="G211" s="29">
        <f t="shared" si="58"/>
        <v>0</v>
      </c>
      <c r="H211" s="80">
        <f t="shared" si="58"/>
        <v>0</v>
      </c>
      <c r="I211" s="29">
        <f t="shared" si="58"/>
        <v>0</v>
      </c>
      <c r="J211" s="80">
        <f t="shared" si="58"/>
        <v>0</v>
      </c>
      <c r="K211" s="29">
        <f t="shared" si="58"/>
        <v>0</v>
      </c>
      <c r="L211" s="29">
        <f t="shared" si="58"/>
        <v>0</v>
      </c>
    </row>
    <row r="212" spans="1:12" s="84" customFormat="1" ht="15.75" customHeight="1">
      <c r="A212" s="81"/>
      <c r="B212" s="73"/>
      <c r="C212" s="82"/>
      <c r="D212" s="83"/>
      <c r="E212" s="79" t="s">
        <v>429</v>
      </c>
      <c r="F212" s="29"/>
      <c r="G212" s="29"/>
      <c r="H212" s="80"/>
      <c r="I212" s="29"/>
      <c r="J212" s="80"/>
      <c r="K212" s="29"/>
      <c r="L212" s="29"/>
    </row>
    <row r="213" spans="1:12" ht="37.5" customHeight="1" thickBot="1">
      <c r="A213" s="81">
        <v>2751</v>
      </c>
      <c r="B213" s="108" t="s">
        <v>5</v>
      </c>
      <c r="C213" s="82">
        <v>5</v>
      </c>
      <c r="D213" s="83">
        <v>1</v>
      </c>
      <c r="E213" s="79" t="s">
        <v>271</v>
      </c>
      <c r="F213" s="31">
        <f>SUM(G213:H213)</f>
        <v>0</v>
      </c>
      <c r="G213" s="31"/>
      <c r="H213" s="96"/>
      <c r="I213" s="31"/>
      <c r="J213" s="96"/>
      <c r="K213" s="31"/>
      <c r="L213" s="31"/>
    </row>
    <row r="214" spans="1:12" ht="26.25" customHeight="1">
      <c r="A214" s="81">
        <v>2760</v>
      </c>
      <c r="B214" s="108" t="s">
        <v>5</v>
      </c>
      <c r="C214" s="82">
        <v>6</v>
      </c>
      <c r="D214" s="83">
        <v>0</v>
      </c>
      <c r="E214" s="79" t="s">
        <v>272</v>
      </c>
      <c r="F214" s="29">
        <f aca="true" t="shared" si="59" ref="F214:L214">SUM(F216:F217)</f>
        <v>0</v>
      </c>
      <c r="G214" s="29">
        <f t="shared" si="59"/>
        <v>0</v>
      </c>
      <c r="H214" s="80">
        <f t="shared" si="59"/>
        <v>0</v>
      </c>
      <c r="I214" s="29">
        <f t="shared" si="59"/>
        <v>0</v>
      </c>
      <c r="J214" s="80">
        <f t="shared" si="59"/>
        <v>0</v>
      </c>
      <c r="K214" s="29">
        <f t="shared" si="59"/>
        <v>0</v>
      </c>
      <c r="L214" s="29">
        <f t="shared" si="59"/>
        <v>0</v>
      </c>
    </row>
    <row r="215" spans="1:12" s="84" customFormat="1" ht="16.5" customHeight="1">
      <c r="A215" s="81"/>
      <c r="B215" s="73"/>
      <c r="C215" s="82"/>
      <c r="D215" s="83"/>
      <c r="E215" s="79" t="s">
        <v>429</v>
      </c>
      <c r="F215" s="29"/>
      <c r="G215" s="29"/>
      <c r="H215" s="80"/>
      <c r="I215" s="29"/>
      <c r="J215" s="80"/>
      <c r="K215" s="29"/>
      <c r="L215" s="29"/>
    </row>
    <row r="216" spans="1:12" ht="24.75" thickBot="1">
      <c r="A216" s="81">
        <v>2761</v>
      </c>
      <c r="B216" s="108" t="s">
        <v>5</v>
      </c>
      <c r="C216" s="82">
        <v>6</v>
      </c>
      <c r="D216" s="83">
        <v>1</v>
      </c>
      <c r="E216" s="79" t="s">
        <v>7</v>
      </c>
      <c r="F216" s="31">
        <f>SUM(G216:H216)</f>
        <v>0</v>
      </c>
      <c r="G216" s="31"/>
      <c r="H216" s="96"/>
      <c r="I216" s="31"/>
      <c r="J216" s="96"/>
      <c r="K216" s="31"/>
      <c r="L216" s="31"/>
    </row>
    <row r="217" spans="1:12" ht="23.25" customHeight="1" thickBot="1">
      <c r="A217" s="81">
        <v>2762</v>
      </c>
      <c r="B217" s="108" t="s">
        <v>5</v>
      </c>
      <c r="C217" s="82">
        <v>6</v>
      </c>
      <c r="D217" s="83">
        <v>2</v>
      </c>
      <c r="E217" s="79" t="s">
        <v>272</v>
      </c>
      <c r="F217" s="31">
        <f>SUM(G217:H217)</f>
        <v>0</v>
      </c>
      <c r="G217" s="31"/>
      <c r="H217" s="96"/>
      <c r="I217" s="31"/>
      <c r="J217" s="96"/>
      <c r="K217" s="31"/>
      <c r="L217" s="31"/>
    </row>
    <row r="218" spans="1:12" s="78" customFormat="1" ht="37.5" customHeight="1">
      <c r="A218" s="81">
        <v>2800</v>
      </c>
      <c r="B218" s="108" t="s">
        <v>8</v>
      </c>
      <c r="C218" s="109">
        <v>0</v>
      </c>
      <c r="D218" s="110">
        <v>0</v>
      </c>
      <c r="E218" s="111" t="s">
        <v>708</v>
      </c>
      <c r="F218" s="97">
        <f aca="true" t="shared" si="60" ref="F218:L218">SUM(F220,F223,F232,F238,F243,F246)</f>
        <v>21103.6</v>
      </c>
      <c r="G218" s="97">
        <f t="shared" si="60"/>
        <v>21103.6</v>
      </c>
      <c r="H218" s="107">
        <f t="shared" si="60"/>
        <v>0</v>
      </c>
      <c r="I218" s="97">
        <f t="shared" si="60"/>
        <v>5178.6</v>
      </c>
      <c r="J218" s="107">
        <f t="shared" si="60"/>
        <v>10028.6</v>
      </c>
      <c r="K218" s="97">
        <f t="shared" si="60"/>
        <v>16378.6</v>
      </c>
      <c r="L218" s="97">
        <f t="shared" si="60"/>
        <v>21103.6</v>
      </c>
    </row>
    <row r="219" spans="1:12" ht="11.25" customHeight="1">
      <c r="A219" s="72"/>
      <c r="B219" s="73"/>
      <c r="C219" s="74"/>
      <c r="D219" s="75"/>
      <c r="E219" s="79" t="s">
        <v>428</v>
      </c>
      <c r="F219" s="37"/>
      <c r="G219" s="37"/>
      <c r="H219" s="106"/>
      <c r="I219" s="37"/>
      <c r="J219" s="106"/>
      <c r="K219" s="37"/>
      <c r="L219" s="37"/>
    </row>
    <row r="220" spans="1:12" ht="18.75" customHeight="1">
      <c r="A220" s="81">
        <v>2810</v>
      </c>
      <c r="B220" s="108" t="s">
        <v>8</v>
      </c>
      <c r="C220" s="82">
        <v>1</v>
      </c>
      <c r="D220" s="83">
        <v>0</v>
      </c>
      <c r="E220" s="79" t="s">
        <v>273</v>
      </c>
      <c r="F220" s="97">
        <f aca="true" t="shared" si="61" ref="F220:L220">SUM(F222)</f>
        <v>0</v>
      </c>
      <c r="G220" s="97">
        <f t="shared" si="61"/>
        <v>0</v>
      </c>
      <c r="H220" s="107">
        <f t="shared" si="61"/>
        <v>0</v>
      </c>
      <c r="I220" s="97">
        <f t="shared" si="61"/>
        <v>0</v>
      </c>
      <c r="J220" s="107">
        <f t="shared" si="61"/>
        <v>0</v>
      </c>
      <c r="K220" s="97">
        <f t="shared" si="61"/>
        <v>0</v>
      </c>
      <c r="L220" s="97">
        <f t="shared" si="61"/>
        <v>0</v>
      </c>
    </row>
    <row r="221" spans="1:12" s="84" customFormat="1" ht="12.75" customHeight="1">
      <c r="A221" s="81"/>
      <c r="B221" s="73"/>
      <c r="C221" s="82"/>
      <c r="D221" s="83"/>
      <c r="E221" s="79" t="s">
        <v>429</v>
      </c>
      <c r="F221" s="29"/>
      <c r="G221" s="29"/>
      <c r="H221" s="80"/>
      <c r="I221" s="29"/>
      <c r="J221" s="80"/>
      <c r="K221" s="29"/>
      <c r="L221" s="29"/>
    </row>
    <row r="222" spans="1:12" ht="16.5" customHeight="1" thickBot="1">
      <c r="A222" s="81">
        <v>2811</v>
      </c>
      <c r="B222" s="108" t="s">
        <v>8</v>
      </c>
      <c r="C222" s="82">
        <v>1</v>
      </c>
      <c r="D222" s="83">
        <v>1</v>
      </c>
      <c r="E222" s="79" t="s">
        <v>273</v>
      </c>
      <c r="F222" s="31">
        <f>SUM(G222:H222)</f>
        <v>0</v>
      </c>
      <c r="G222" s="31"/>
      <c r="H222" s="31"/>
      <c r="I222" s="31"/>
      <c r="J222" s="31"/>
      <c r="K222" s="31"/>
      <c r="L222" s="31"/>
    </row>
    <row r="223" spans="1:12" ht="17.25" customHeight="1">
      <c r="A223" s="81">
        <v>2820</v>
      </c>
      <c r="B223" s="108" t="s">
        <v>8</v>
      </c>
      <c r="C223" s="82">
        <v>2</v>
      </c>
      <c r="D223" s="83">
        <v>0</v>
      </c>
      <c r="E223" s="111" t="s">
        <v>276</v>
      </c>
      <c r="F223" s="97">
        <f>F225+F226+F227+F228</f>
        <v>21103.6</v>
      </c>
      <c r="G223" s="97">
        <f aca="true" t="shared" si="62" ref="G223:L223">SUM(G225,G226,G227,G228,G229,G230,G231)</f>
        <v>21103.6</v>
      </c>
      <c r="H223" s="97">
        <f t="shared" si="62"/>
        <v>0</v>
      </c>
      <c r="I223" s="97">
        <f t="shared" si="62"/>
        <v>5178.6</v>
      </c>
      <c r="J223" s="97">
        <f t="shared" si="62"/>
        <v>10028.6</v>
      </c>
      <c r="K223" s="97">
        <f t="shared" si="62"/>
        <v>16378.6</v>
      </c>
      <c r="L223" s="97">
        <f t="shared" si="62"/>
        <v>21103.6</v>
      </c>
    </row>
    <row r="224" spans="1:12" s="84" customFormat="1" ht="10.5" customHeight="1" thickBot="1">
      <c r="A224" s="81"/>
      <c r="B224" s="73"/>
      <c r="C224" s="82"/>
      <c r="D224" s="83"/>
      <c r="E224" s="79" t="s">
        <v>429</v>
      </c>
      <c r="F224" s="29"/>
      <c r="G224" s="29"/>
      <c r="H224" s="80"/>
      <c r="I224" s="29"/>
      <c r="J224" s="80"/>
      <c r="K224" s="29"/>
      <c r="L224" s="29"/>
    </row>
    <row r="225" spans="1:12" ht="16.5" thickBot="1">
      <c r="A225" s="81">
        <v>2821</v>
      </c>
      <c r="B225" s="108" t="s">
        <v>8</v>
      </c>
      <c r="C225" s="82">
        <v>2</v>
      </c>
      <c r="D225" s="83">
        <v>1</v>
      </c>
      <c r="E225" s="111" t="s">
        <v>9</v>
      </c>
      <c r="F225" s="31">
        <f>SUM(G225:H225)</f>
        <v>17571</v>
      </c>
      <c r="G225" s="31">
        <v>17571</v>
      </c>
      <c r="H225" s="31"/>
      <c r="I225" s="126">
        <v>4596</v>
      </c>
      <c r="J225" s="127">
        <v>9096</v>
      </c>
      <c r="K225" s="127">
        <v>13096</v>
      </c>
      <c r="L225" s="128">
        <v>17571</v>
      </c>
    </row>
    <row r="226" spans="1:12" ht="16.5" thickBot="1">
      <c r="A226" s="81">
        <v>2822</v>
      </c>
      <c r="B226" s="108" t="s">
        <v>8</v>
      </c>
      <c r="C226" s="82">
        <v>2</v>
      </c>
      <c r="D226" s="83">
        <v>2</v>
      </c>
      <c r="E226" s="79" t="s">
        <v>10</v>
      </c>
      <c r="F226" s="31">
        <f aca="true" t="shared" si="63" ref="F226:F231">SUM(G226:H226)</f>
        <v>0</v>
      </c>
      <c r="G226" s="29"/>
      <c r="H226" s="29"/>
      <c r="I226" s="29"/>
      <c r="J226" s="29"/>
      <c r="K226" s="29"/>
      <c r="L226" s="29"/>
    </row>
    <row r="227" spans="1:12" ht="24" customHeight="1" thickBot="1">
      <c r="A227" s="81">
        <v>2823</v>
      </c>
      <c r="B227" s="108" t="s">
        <v>8</v>
      </c>
      <c r="C227" s="82">
        <v>2</v>
      </c>
      <c r="D227" s="83">
        <v>3</v>
      </c>
      <c r="E227" s="79" t="s">
        <v>45</v>
      </c>
      <c r="F227" s="31">
        <f>SUM(G227:H227)</f>
        <v>0</v>
      </c>
      <c r="G227" s="129"/>
      <c r="H227" s="129"/>
      <c r="I227" s="129"/>
      <c r="J227" s="129"/>
      <c r="K227" s="129"/>
      <c r="L227" s="129"/>
    </row>
    <row r="228" spans="1:12" ht="24.75" thickBot="1">
      <c r="A228" s="81">
        <v>2824</v>
      </c>
      <c r="B228" s="108" t="s">
        <v>8</v>
      </c>
      <c r="C228" s="82">
        <v>2</v>
      </c>
      <c r="D228" s="83">
        <v>4</v>
      </c>
      <c r="E228" s="111" t="s">
        <v>11</v>
      </c>
      <c r="F228" s="31">
        <f t="shared" si="63"/>
        <v>3532.6</v>
      </c>
      <c r="G228" s="29">
        <v>3532.6</v>
      </c>
      <c r="H228" s="97"/>
      <c r="I228" s="117">
        <v>582.6</v>
      </c>
      <c r="J228" s="130">
        <v>932.6</v>
      </c>
      <c r="K228" s="131">
        <v>3282.6</v>
      </c>
      <c r="L228" s="130">
        <v>3532.6</v>
      </c>
    </row>
    <row r="229" spans="1:12" ht="16.5" thickBot="1">
      <c r="A229" s="81">
        <v>2825</v>
      </c>
      <c r="B229" s="108" t="s">
        <v>8</v>
      </c>
      <c r="C229" s="82">
        <v>2</v>
      </c>
      <c r="D229" s="83">
        <v>5</v>
      </c>
      <c r="E229" s="79" t="s">
        <v>12</v>
      </c>
      <c r="F229" s="129">
        <f t="shared" si="63"/>
        <v>0</v>
      </c>
      <c r="G229" s="97"/>
      <c r="H229" s="97"/>
      <c r="I229" s="97"/>
      <c r="J229" s="97"/>
      <c r="K229" s="97"/>
      <c r="L229" s="97"/>
    </row>
    <row r="230" spans="1:12" ht="16.5" thickBot="1">
      <c r="A230" s="81">
        <v>2826</v>
      </c>
      <c r="B230" s="108" t="s">
        <v>8</v>
      </c>
      <c r="C230" s="82">
        <v>2</v>
      </c>
      <c r="D230" s="83">
        <v>6</v>
      </c>
      <c r="E230" s="79" t="s">
        <v>13</v>
      </c>
      <c r="F230" s="31">
        <f t="shared" si="63"/>
        <v>0</v>
      </c>
      <c r="G230" s="29"/>
      <c r="H230" s="80"/>
      <c r="I230" s="29"/>
      <c r="J230" s="80"/>
      <c r="K230" s="29"/>
      <c r="L230" s="29"/>
    </row>
    <row r="231" spans="1:12" ht="36.75" thickBot="1">
      <c r="A231" s="81">
        <v>2827</v>
      </c>
      <c r="B231" s="108" t="s">
        <v>8</v>
      </c>
      <c r="C231" s="82">
        <v>2</v>
      </c>
      <c r="D231" s="83">
        <v>7</v>
      </c>
      <c r="E231" s="79" t="s">
        <v>14</v>
      </c>
      <c r="F231" s="31">
        <f t="shared" si="63"/>
        <v>0</v>
      </c>
      <c r="G231" s="29"/>
      <c r="H231" s="29"/>
      <c r="I231" s="29"/>
      <c r="J231" s="29"/>
      <c r="K231" s="29"/>
      <c r="L231" s="29"/>
    </row>
    <row r="232" spans="1:12" ht="36.75" customHeight="1">
      <c r="A232" s="81">
        <v>2830</v>
      </c>
      <c r="B232" s="108" t="s">
        <v>8</v>
      </c>
      <c r="C232" s="82">
        <v>3</v>
      </c>
      <c r="D232" s="83">
        <v>0</v>
      </c>
      <c r="E232" s="79" t="s">
        <v>277</v>
      </c>
      <c r="F232" s="29">
        <f aca="true" t="shared" si="64" ref="F232:L232">SUM(F234:F235)</f>
        <v>0</v>
      </c>
      <c r="G232" s="29">
        <f t="shared" si="64"/>
        <v>0</v>
      </c>
      <c r="H232" s="29">
        <f t="shared" si="64"/>
        <v>0</v>
      </c>
      <c r="I232" s="29">
        <f t="shared" si="64"/>
        <v>0</v>
      </c>
      <c r="J232" s="29">
        <f t="shared" si="64"/>
        <v>0</v>
      </c>
      <c r="K232" s="29">
        <f t="shared" si="64"/>
        <v>0</v>
      </c>
      <c r="L232" s="29">
        <f t="shared" si="64"/>
        <v>0</v>
      </c>
    </row>
    <row r="233" spans="1:12" s="84" customFormat="1" ht="15" customHeight="1">
      <c r="A233" s="81"/>
      <c r="B233" s="73"/>
      <c r="C233" s="82"/>
      <c r="D233" s="83"/>
      <c r="E233" s="79" t="s">
        <v>429</v>
      </c>
      <c r="F233" s="29"/>
      <c r="G233" s="29"/>
      <c r="H233" s="80"/>
      <c r="I233" s="29"/>
      <c r="J233" s="80"/>
      <c r="K233" s="29"/>
      <c r="L233" s="29"/>
    </row>
    <row r="234" spans="1:12" ht="19.5" customHeight="1" thickBot="1">
      <c r="A234" s="81">
        <v>2831</v>
      </c>
      <c r="B234" s="108" t="s">
        <v>8</v>
      </c>
      <c r="C234" s="82">
        <v>3</v>
      </c>
      <c r="D234" s="83">
        <v>1</v>
      </c>
      <c r="E234" s="79" t="s">
        <v>46</v>
      </c>
      <c r="F234" s="31">
        <f>SUM(G234:H234)</f>
        <v>0</v>
      </c>
      <c r="G234" s="29"/>
      <c r="H234" s="80"/>
      <c r="I234" s="29"/>
      <c r="J234" s="80"/>
      <c r="K234" s="29"/>
      <c r="L234" s="29"/>
    </row>
    <row r="235" spans="1:12" ht="24.75" thickBot="1">
      <c r="A235" s="81">
        <v>2832</v>
      </c>
      <c r="B235" s="108" t="s">
        <v>8</v>
      </c>
      <c r="C235" s="82">
        <v>3</v>
      </c>
      <c r="D235" s="83">
        <v>2</v>
      </c>
      <c r="E235" s="79" t="s">
        <v>51</v>
      </c>
      <c r="F235" s="31">
        <f>SUM(G235:H235)</f>
        <v>0</v>
      </c>
      <c r="G235" s="29">
        <f aca="true" t="shared" si="65" ref="G235:L235">G236</f>
        <v>0</v>
      </c>
      <c r="H235" s="29">
        <f t="shared" si="65"/>
        <v>0</v>
      </c>
      <c r="I235" s="29">
        <f t="shared" si="65"/>
        <v>0</v>
      </c>
      <c r="J235" s="29">
        <f t="shared" si="65"/>
        <v>0</v>
      </c>
      <c r="K235" s="29">
        <f t="shared" si="65"/>
        <v>0</v>
      </c>
      <c r="L235" s="29">
        <f t="shared" si="65"/>
        <v>0</v>
      </c>
    </row>
    <row r="236" spans="1:12" ht="16.5" thickBot="1">
      <c r="A236" s="81"/>
      <c r="B236" s="108"/>
      <c r="C236" s="82"/>
      <c r="D236" s="83"/>
      <c r="E236" s="79">
        <v>4819</v>
      </c>
      <c r="F236" s="31">
        <f>SUM(G236:H236)</f>
        <v>0</v>
      </c>
      <c r="G236" s="29"/>
      <c r="H236" s="80">
        <v>0</v>
      </c>
      <c r="I236" s="29"/>
      <c r="J236" s="80"/>
      <c r="K236" s="29"/>
      <c r="L236" s="29"/>
    </row>
    <row r="237" spans="1:12" ht="18.75" customHeight="1" thickBot="1">
      <c r="A237" s="81">
        <v>2833</v>
      </c>
      <c r="B237" s="108" t="s">
        <v>8</v>
      </c>
      <c r="C237" s="82">
        <v>3</v>
      </c>
      <c r="D237" s="83">
        <v>3</v>
      </c>
      <c r="E237" s="79" t="s">
        <v>52</v>
      </c>
      <c r="F237" s="31">
        <f>SUM(G237:H237)</f>
        <v>0</v>
      </c>
      <c r="G237" s="29"/>
      <c r="H237" s="80"/>
      <c r="I237" s="29"/>
      <c r="J237" s="80"/>
      <c r="K237" s="29"/>
      <c r="L237" s="29"/>
    </row>
    <row r="238" spans="1:12" ht="25.5" customHeight="1">
      <c r="A238" s="81">
        <v>2840</v>
      </c>
      <c r="B238" s="108" t="s">
        <v>8</v>
      </c>
      <c r="C238" s="82">
        <v>4</v>
      </c>
      <c r="D238" s="83">
        <v>0</v>
      </c>
      <c r="E238" s="79" t="s">
        <v>53</v>
      </c>
      <c r="F238" s="29">
        <f aca="true" t="shared" si="66" ref="F238:L238">SUM(F240:F242)</f>
        <v>0</v>
      </c>
      <c r="G238" s="29">
        <f t="shared" si="66"/>
        <v>0</v>
      </c>
      <c r="H238" s="80">
        <f t="shared" si="66"/>
        <v>0</v>
      </c>
      <c r="I238" s="29">
        <f t="shared" si="66"/>
        <v>0</v>
      </c>
      <c r="J238" s="80">
        <f t="shared" si="66"/>
        <v>0</v>
      </c>
      <c r="K238" s="29">
        <f t="shared" si="66"/>
        <v>0</v>
      </c>
      <c r="L238" s="29">
        <f t="shared" si="66"/>
        <v>0</v>
      </c>
    </row>
    <row r="239" spans="1:12" s="84" customFormat="1" ht="10.5" customHeight="1">
      <c r="A239" s="81"/>
      <c r="B239" s="73"/>
      <c r="C239" s="82"/>
      <c r="D239" s="83"/>
      <c r="E239" s="79" t="s">
        <v>429</v>
      </c>
      <c r="F239" s="29"/>
      <c r="G239" s="29"/>
      <c r="H239" s="80"/>
      <c r="I239" s="29"/>
      <c r="J239" s="80"/>
      <c r="K239" s="29"/>
      <c r="L239" s="29"/>
    </row>
    <row r="240" spans="1:12" ht="19.5" customHeight="1" thickBot="1">
      <c r="A240" s="81">
        <v>2841</v>
      </c>
      <c r="B240" s="108" t="s">
        <v>8</v>
      </c>
      <c r="C240" s="82">
        <v>4</v>
      </c>
      <c r="D240" s="83">
        <v>1</v>
      </c>
      <c r="E240" s="79" t="s">
        <v>54</v>
      </c>
      <c r="F240" s="31">
        <f>SUM(G240:H240)</f>
        <v>0</v>
      </c>
      <c r="G240" s="29"/>
      <c r="H240" s="80"/>
      <c r="I240" s="29"/>
      <c r="J240" s="80"/>
      <c r="K240" s="29"/>
      <c r="L240" s="29"/>
    </row>
    <row r="241" spans="1:12" ht="36" customHeight="1" thickBot="1">
      <c r="A241" s="81">
        <v>2842</v>
      </c>
      <c r="B241" s="108" t="s">
        <v>8</v>
      </c>
      <c r="C241" s="82">
        <v>4</v>
      </c>
      <c r="D241" s="83">
        <v>2</v>
      </c>
      <c r="E241" s="79" t="s">
        <v>55</v>
      </c>
      <c r="F241" s="31">
        <f>SUM(G241:H241)</f>
        <v>0</v>
      </c>
      <c r="G241" s="29"/>
      <c r="H241" s="80"/>
      <c r="I241" s="29"/>
      <c r="J241" s="80"/>
      <c r="K241" s="29"/>
      <c r="L241" s="29"/>
    </row>
    <row r="242" spans="1:12" ht="27" customHeight="1" thickBot="1">
      <c r="A242" s="81">
        <v>2843</v>
      </c>
      <c r="B242" s="108" t="s">
        <v>8</v>
      </c>
      <c r="C242" s="82">
        <v>4</v>
      </c>
      <c r="D242" s="83">
        <v>3</v>
      </c>
      <c r="E242" s="79" t="s">
        <v>53</v>
      </c>
      <c r="F242" s="31">
        <f>SUM(G242:H242)</f>
        <v>0</v>
      </c>
      <c r="G242" s="29"/>
      <c r="H242" s="80"/>
      <c r="I242" s="29"/>
      <c r="J242" s="80"/>
      <c r="K242" s="29"/>
      <c r="L242" s="29"/>
    </row>
    <row r="243" spans="1:12" ht="36.75" customHeight="1">
      <c r="A243" s="81">
        <v>2850</v>
      </c>
      <c r="B243" s="108" t="s">
        <v>8</v>
      </c>
      <c r="C243" s="82">
        <v>5</v>
      </c>
      <c r="D243" s="83">
        <v>0</v>
      </c>
      <c r="E243" s="132" t="s">
        <v>278</v>
      </c>
      <c r="F243" s="29">
        <f aca="true" t="shared" si="67" ref="F243:L243">SUM(F245)</f>
        <v>0</v>
      </c>
      <c r="G243" s="29">
        <f t="shared" si="67"/>
        <v>0</v>
      </c>
      <c r="H243" s="80">
        <f t="shared" si="67"/>
        <v>0</v>
      </c>
      <c r="I243" s="29">
        <f t="shared" si="67"/>
        <v>0</v>
      </c>
      <c r="J243" s="80">
        <f t="shared" si="67"/>
        <v>0</v>
      </c>
      <c r="K243" s="29">
        <f t="shared" si="67"/>
        <v>0</v>
      </c>
      <c r="L243" s="29">
        <f t="shared" si="67"/>
        <v>0</v>
      </c>
    </row>
    <row r="244" spans="1:12" s="84" customFormat="1" ht="10.5" customHeight="1">
      <c r="A244" s="81"/>
      <c r="B244" s="73"/>
      <c r="C244" s="82"/>
      <c r="D244" s="83"/>
      <c r="E244" s="79" t="s">
        <v>429</v>
      </c>
      <c r="F244" s="29"/>
      <c r="G244" s="29"/>
      <c r="H244" s="80"/>
      <c r="I244" s="29"/>
      <c r="J244" s="80"/>
      <c r="K244" s="29"/>
      <c r="L244" s="29"/>
    </row>
    <row r="245" spans="1:12" ht="24" customHeight="1" thickBot="1">
      <c r="A245" s="81">
        <v>2851</v>
      </c>
      <c r="B245" s="108" t="s">
        <v>8</v>
      </c>
      <c r="C245" s="82">
        <v>5</v>
      </c>
      <c r="D245" s="83">
        <v>1</v>
      </c>
      <c r="E245" s="132" t="s">
        <v>278</v>
      </c>
      <c r="F245" s="31">
        <f>SUM(G245:H245)</f>
        <v>0</v>
      </c>
      <c r="G245" s="31"/>
      <c r="H245" s="96"/>
      <c r="I245" s="31"/>
      <c r="J245" s="96"/>
      <c r="K245" s="31"/>
      <c r="L245" s="31"/>
    </row>
    <row r="246" spans="1:12" ht="27" customHeight="1" thickBot="1">
      <c r="A246" s="81">
        <v>2860</v>
      </c>
      <c r="B246" s="108" t="s">
        <v>8</v>
      </c>
      <c r="C246" s="82">
        <v>6</v>
      </c>
      <c r="D246" s="83">
        <v>0</v>
      </c>
      <c r="E246" s="132" t="s">
        <v>279</v>
      </c>
      <c r="F246" s="33">
        <f aca="true" t="shared" si="68" ref="F246:L246">SUM(F248)</f>
        <v>0</v>
      </c>
      <c r="G246" s="33">
        <f t="shared" si="68"/>
        <v>0</v>
      </c>
      <c r="H246" s="133">
        <f t="shared" si="68"/>
        <v>0</v>
      </c>
      <c r="I246" s="33">
        <f t="shared" si="68"/>
        <v>0</v>
      </c>
      <c r="J246" s="133">
        <f t="shared" si="68"/>
        <v>0</v>
      </c>
      <c r="K246" s="33">
        <f t="shared" si="68"/>
        <v>0</v>
      </c>
      <c r="L246" s="33">
        <f t="shared" si="68"/>
        <v>0</v>
      </c>
    </row>
    <row r="247" spans="1:12" s="84" customFormat="1" ht="10.5" customHeight="1">
      <c r="A247" s="81"/>
      <c r="B247" s="73"/>
      <c r="C247" s="82"/>
      <c r="D247" s="83"/>
      <c r="E247" s="79" t="s">
        <v>429</v>
      </c>
      <c r="F247" s="37"/>
      <c r="G247" s="37"/>
      <c r="H247" s="106"/>
      <c r="I247" s="37"/>
      <c r="J247" s="106"/>
      <c r="K247" s="37"/>
      <c r="L247" s="37"/>
    </row>
    <row r="248" spans="1:12" ht="24" customHeight="1" thickBot="1">
      <c r="A248" s="81">
        <v>2861</v>
      </c>
      <c r="B248" s="108" t="s">
        <v>8</v>
      </c>
      <c r="C248" s="82">
        <v>6</v>
      </c>
      <c r="D248" s="83">
        <v>1</v>
      </c>
      <c r="E248" s="132" t="s">
        <v>279</v>
      </c>
      <c r="F248" s="31">
        <f>F249</f>
        <v>0</v>
      </c>
      <c r="G248" s="31">
        <f aca="true" t="shared" si="69" ref="G248:L248">G249</f>
        <v>0</v>
      </c>
      <c r="H248" s="31">
        <f t="shared" si="69"/>
        <v>0</v>
      </c>
      <c r="I248" s="31">
        <f t="shared" si="69"/>
        <v>0</v>
      </c>
      <c r="J248" s="31">
        <f t="shared" si="69"/>
        <v>0</v>
      </c>
      <c r="K248" s="31">
        <f t="shared" si="69"/>
        <v>0</v>
      </c>
      <c r="L248" s="31">
        <f t="shared" si="69"/>
        <v>0</v>
      </c>
    </row>
    <row r="249" spans="1:12" ht="24" customHeight="1" thickBot="1">
      <c r="A249" s="81"/>
      <c r="B249" s="108"/>
      <c r="C249" s="82"/>
      <c r="D249" s="83"/>
      <c r="E249" s="132">
        <v>4269</v>
      </c>
      <c r="F249" s="31">
        <f>SUM(G249:H249)</f>
        <v>0</v>
      </c>
      <c r="G249" s="90"/>
      <c r="H249" s="104"/>
      <c r="I249" s="90"/>
      <c r="J249" s="104"/>
      <c r="K249" s="90"/>
      <c r="L249" s="90"/>
    </row>
    <row r="250" spans="1:12" s="78" customFormat="1" ht="44.25" customHeight="1">
      <c r="A250" s="134">
        <v>2900</v>
      </c>
      <c r="B250" s="135" t="s">
        <v>15</v>
      </c>
      <c r="C250" s="109">
        <v>0</v>
      </c>
      <c r="D250" s="110">
        <v>0</v>
      </c>
      <c r="E250" s="111" t="s">
        <v>709</v>
      </c>
      <c r="F250" s="97">
        <f aca="true" t="shared" si="70" ref="F250:L250">SUM(F252,F256,F260,F264,F268,F272,F275,F278)</f>
        <v>215372.7</v>
      </c>
      <c r="G250" s="97">
        <f t="shared" si="70"/>
        <v>215372.7</v>
      </c>
      <c r="H250" s="107">
        <f t="shared" si="70"/>
        <v>0</v>
      </c>
      <c r="I250" s="97">
        <f t="shared" si="70"/>
        <v>44740.6</v>
      </c>
      <c r="J250" s="107">
        <f t="shared" si="70"/>
        <v>109691.79999999999</v>
      </c>
      <c r="K250" s="97">
        <f t="shared" si="70"/>
        <v>166621.8</v>
      </c>
      <c r="L250" s="97">
        <f t="shared" si="70"/>
        <v>215372.7</v>
      </c>
    </row>
    <row r="251" spans="1:12" ht="11.25" customHeight="1">
      <c r="A251" s="72"/>
      <c r="B251" s="73"/>
      <c r="C251" s="74"/>
      <c r="D251" s="75"/>
      <c r="E251" s="79" t="s">
        <v>428</v>
      </c>
      <c r="F251" s="37"/>
      <c r="G251" s="37"/>
      <c r="H251" s="106"/>
      <c r="I251" s="37"/>
      <c r="J251" s="106"/>
      <c r="K251" s="37"/>
      <c r="L251" s="37"/>
    </row>
    <row r="252" spans="1:12" ht="24.75" customHeight="1">
      <c r="A252" s="81">
        <v>2910</v>
      </c>
      <c r="B252" s="108" t="s">
        <v>15</v>
      </c>
      <c r="C252" s="82">
        <v>1</v>
      </c>
      <c r="D252" s="83">
        <v>0</v>
      </c>
      <c r="E252" s="111" t="s">
        <v>47</v>
      </c>
      <c r="F252" s="29">
        <f aca="true" t="shared" si="71" ref="F252:L252">F254+F255</f>
        <v>141357.2</v>
      </c>
      <c r="G252" s="29">
        <f t="shared" si="71"/>
        <v>141357.2</v>
      </c>
      <c r="H252" s="29">
        <f t="shared" si="71"/>
        <v>0</v>
      </c>
      <c r="I252" s="29">
        <f t="shared" si="71"/>
        <v>25981.5</v>
      </c>
      <c r="J252" s="29">
        <f t="shared" si="71"/>
        <v>69932.7</v>
      </c>
      <c r="K252" s="29">
        <f t="shared" si="71"/>
        <v>108362.7</v>
      </c>
      <c r="L252" s="29">
        <f t="shared" si="71"/>
        <v>141357.2</v>
      </c>
    </row>
    <row r="253" spans="1:12" s="84" customFormat="1" ht="10.5" customHeight="1" thickBot="1">
      <c r="A253" s="81"/>
      <c r="B253" s="73"/>
      <c r="C253" s="82"/>
      <c r="D253" s="83"/>
      <c r="E253" s="79" t="s">
        <v>429</v>
      </c>
      <c r="F253" s="29"/>
      <c r="G253" s="29"/>
      <c r="H253" s="80"/>
      <c r="I253" s="29"/>
      <c r="J253" s="80"/>
      <c r="K253" s="29"/>
      <c r="L253" s="29"/>
    </row>
    <row r="254" spans="1:12" ht="19.5" customHeight="1" thickBot="1">
      <c r="A254" s="81">
        <v>2911</v>
      </c>
      <c r="B254" s="108" t="s">
        <v>15</v>
      </c>
      <c r="C254" s="82">
        <v>1</v>
      </c>
      <c r="D254" s="83">
        <v>1</v>
      </c>
      <c r="E254" s="111" t="s">
        <v>306</v>
      </c>
      <c r="F254" s="31">
        <f>SUM(G254:H254)</f>
        <v>141357.2</v>
      </c>
      <c r="G254" s="31">
        <v>141357.2</v>
      </c>
      <c r="H254" s="31"/>
      <c r="I254" s="117">
        <v>25981.5</v>
      </c>
      <c r="J254" s="118">
        <v>69932.7</v>
      </c>
      <c r="K254" s="119">
        <v>108362.7</v>
      </c>
      <c r="L254" s="118">
        <v>141357.2</v>
      </c>
    </row>
    <row r="255" spans="1:12" ht="18" customHeight="1" thickBot="1">
      <c r="A255" s="81">
        <v>2912</v>
      </c>
      <c r="B255" s="108" t="s">
        <v>15</v>
      </c>
      <c r="C255" s="82">
        <v>1</v>
      </c>
      <c r="D255" s="83">
        <v>2</v>
      </c>
      <c r="E255" s="79" t="s">
        <v>16</v>
      </c>
      <c r="F255" s="31"/>
      <c r="G255" s="90"/>
      <c r="H255" s="104"/>
      <c r="I255" s="104"/>
      <c r="J255" s="104"/>
      <c r="K255" s="104"/>
      <c r="L255" s="104"/>
    </row>
    <row r="256" spans="1:12" ht="16.5" customHeight="1">
      <c r="A256" s="81">
        <v>2920</v>
      </c>
      <c r="B256" s="108" t="s">
        <v>15</v>
      </c>
      <c r="C256" s="82">
        <v>2</v>
      </c>
      <c r="D256" s="83">
        <v>0</v>
      </c>
      <c r="E256" s="79" t="s">
        <v>17</v>
      </c>
      <c r="F256" s="29">
        <f aca="true" t="shared" si="72" ref="F256:L256">F258+F259</f>
        <v>0</v>
      </c>
      <c r="G256" s="29">
        <f>G258+G259</f>
        <v>0</v>
      </c>
      <c r="H256" s="29">
        <f t="shared" si="72"/>
        <v>0</v>
      </c>
      <c r="I256" s="29">
        <f t="shared" si="72"/>
        <v>0</v>
      </c>
      <c r="J256" s="29">
        <f t="shared" si="72"/>
        <v>0</v>
      </c>
      <c r="K256" s="29">
        <f t="shared" si="72"/>
        <v>0</v>
      </c>
      <c r="L256" s="29">
        <f t="shared" si="72"/>
        <v>0</v>
      </c>
    </row>
    <row r="257" spans="1:12" s="84" customFormat="1" ht="27" customHeight="1">
      <c r="A257" s="81"/>
      <c r="B257" s="73"/>
      <c r="C257" s="82"/>
      <c r="D257" s="83"/>
      <c r="E257" s="79" t="s">
        <v>429</v>
      </c>
      <c r="F257" s="29"/>
      <c r="G257" s="29"/>
      <c r="H257" s="80"/>
      <c r="I257" s="29"/>
      <c r="J257" s="80"/>
      <c r="K257" s="29"/>
      <c r="L257" s="29"/>
    </row>
    <row r="258" spans="1:12" ht="17.25" customHeight="1" thickBot="1">
      <c r="A258" s="81">
        <v>2921</v>
      </c>
      <c r="B258" s="108" t="s">
        <v>15</v>
      </c>
      <c r="C258" s="82">
        <v>2</v>
      </c>
      <c r="D258" s="83">
        <v>1</v>
      </c>
      <c r="E258" s="79" t="s">
        <v>18</v>
      </c>
      <c r="F258" s="31">
        <f>SUM(G258:H258)</f>
        <v>0</v>
      </c>
      <c r="G258" s="31"/>
      <c r="H258" s="31"/>
      <c r="I258" s="40"/>
      <c r="J258" s="40"/>
      <c r="K258" s="40"/>
      <c r="L258" s="40"/>
    </row>
    <row r="259" spans="1:12" ht="19.5" customHeight="1" thickBot="1">
      <c r="A259" s="81">
        <v>2922</v>
      </c>
      <c r="B259" s="108" t="s">
        <v>15</v>
      </c>
      <c r="C259" s="82">
        <v>2</v>
      </c>
      <c r="D259" s="83">
        <v>2</v>
      </c>
      <c r="E259" s="79" t="s">
        <v>19</v>
      </c>
      <c r="F259" s="31">
        <f>SUM(G259:H259)</f>
        <v>0</v>
      </c>
      <c r="G259" s="90"/>
      <c r="H259" s="90"/>
      <c r="I259" s="90"/>
      <c r="J259" s="90"/>
      <c r="K259" s="90"/>
      <c r="L259" s="90"/>
    </row>
    <row r="260" spans="1:12" ht="36.75" customHeight="1">
      <c r="A260" s="81">
        <v>2930</v>
      </c>
      <c r="B260" s="108" t="s">
        <v>15</v>
      </c>
      <c r="C260" s="82">
        <v>3</v>
      </c>
      <c r="D260" s="83">
        <v>0</v>
      </c>
      <c r="E260" s="79" t="s">
        <v>20</v>
      </c>
      <c r="F260" s="29">
        <f aca="true" t="shared" si="73" ref="F260:L260">SUM(F262:F263)</f>
        <v>0</v>
      </c>
      <c r="G260" s="29">
        <f t="shared" si="73"/>
        <v>0</v>
      </c>
      <c r="H260" s="80">
        <f t="shared" si="73"/>
        <v>0</v>
      </c>
      <c r="I260" s="29">
        <f t="shared" si="73"/>
        <v>0</v>
      </c>
      <c r="J260" s="80">
        <f t="shared" si="73"/>
        <v>0</v>
      </c>
      <c r="K260" s="29">
        <f t="shared" si="73"/>
        <v>0</v>
      </c>
      <c r="L260" s="29">
        <f t="shared" si="73"/>
        <v>0</v>
      </c>
    </row>
    <row r="261" spans="1:12" s="84" customFormat="1" ht="10.5" customHeight="1">
      <c r="A261" s="81"/>
      <c r="B261" s="73"/>
      <c r="C261" s="82"/>
      <c r="D261" s="83"/>
      <c r="E261" s="79" t="s">
        <v>429</v>
      </c>
      <c r="F261" s="29"/>
      <c r="G261" s="29"/>
      <c r="H261" s="80"/>
      <c r="I261" s="29"/>
      <c r="J261" s="80"/>
      <c r="K261" s="29"/>
      <c r="L261" s="29"/>
    </row>
    <row r="262" spans="1:12" ht="25.5" customHeight="1" thickBot="1">
      <c r="A262" s="81">
        <v>2931</v>
      </c>
      <c r="B262" s="108" t="s">
        <v>15</v>
      </c>
      <c r="C262" s="82">
        <v>3</v>
      </c>
      <c r="D262" s="83">
        <v>1</v>
      </c>
      <c r="E262" s="79" t="s">
        <v>21</v>
      </c>
      <c r="F262" s="31">
        <f>SUM(G262:H262)</f>
        <v>0</v>
      </c>
      <c r="G262" s="31"/>
      <c r="H262" s="96"/>
      <c r="I262" s="31"/>
      <c r="J262" s="96"/>
      <c r="K262" s="31"/>
      <c r="L262" s="31"/>
    </row>
    <row r="263" spans="1:12" ht="18.75" customHeight="1" thickBot="1">
      <c r="A263" s="81">
        <v>2932</v>
      </c>
      <c r="B263" s="108" t="s">
        <v>15</v>
      </c>
      <c r="C263" s="82">
        <v>3</v>
      </c>
      <c r="D263" s="83">
        <v>2</v>
      </c>
      <c r="E263" s="79" t="s">
        <v>22</v>
      </c>
      <c r="F263" s="31">
        <f>SUM(G263:H263)</f>
        <v>0</v>
      </c>
      <c r="G263" s="90"/>
      <c r="H263" s="90"/>
      <c r="I263" s="90"/>
      <c r="J263" s="90"/>
      <c r="K263" s="90"/>
      <c r="L263" s="90"/>
    </row>
    <row r="264" spans="1:12" ht="16.5" customHeight="1">
      <c r="A264" s="81">
        <v>2940</v>
      </c>
      <c r="B264" s="108" t="s">
        <v>15</v>
      </c>
      <c r="C264" s="82">
        <v>4</v>
      </c>
      <c r="D264" s="83">
        <v>0</v>
      </c>
      <c r="E264" s="79" t="s">
        <v>307</v>
      </c>
      <c r="F264" s="29">
        <f aca="true" t="shared" si="74" ref="F264:L264">F266</f>
        <v>0</v>
      </c>
      <c r="G264" s="29">
        <f t="shared" si="74"/>
        <v>0</v>
      </c>
      <c r="H264" s="29">
        <f t="shared" si="74"/>
        <v>0</v>
      </c>
      <c r="I264" s="29">
        <f t="shared" si="74"/>
        <v>0</v>
      </c>
      <c r="J264" s="29">
        <f t="shared" si="74"/>
        <v>0</v>
      </c>
      <c r="K264" s="29">
        <f t="shared" si="74"/>
        <v>0</v>
      </c>
      <c r="L264" s="29">
        <f t="shared" si="74"/>
        <v>0</v>
      </c>
    </row>
    <row r="265" spans="1:12" s="84" customFormat="1" ht="12.75" customHeight="1">
      <c r="A265" s="81"/>
      <c r="B265" s="73"/>
      <c r="C265" s="82"/>
      <c r="D265" s="83"/>
      <c r="E265" s="79" t="s">
        <v>429</v>
      </c>
      <c r="F265" s="29"/>
      <c r="G265" s="29"/>
      <c r="H265" s="80"/>
      <c r="I265" s="29"/>
      <c r="J265" s="80"/>
      <c r="K265" s="29"/>
      <c r="L265" s="29"/>
    </row>
    <row r="266" spans="1:12" ht="24" customHeight="1" thickBot="1">
      <c r="A266" s="81">
        <v>2941</v>
      </c>
      <c r="B266" s="108" t="s">
        <v>15</v>
      </c>
      <c r="C266" s="82">
        <v>4</v>
      </c>
      <c r="D266" s="83">
        <v>1</v>
      </c>
      <c r="E266" s="79" t="s">
        <v>23</v>
      </c>
      <c r="F266" s="31">
        <f>SUM(G266:H266)</f>
        <v>0</v>
      </c>
      <c r="G266" s="31"/>
      <c r="H266" s="31"/>
      <c r="I266" s="31"/>
      <c r="J266" s="31"/>
      <c r="K266" s="31"/>
      <c r="L266" s="31"/>
    </row>
    <row r="267" spans="1:12" ht="24" customHeight="1" thickBot="1">
      <c r="A267" s="81">
        <v>2942</v>
      </c>
      <c r="B267" s="108" t="s">
        <v>15</v>
      </c>
      <c r="C267" s="82">
        <v>4</v>
      </c>
      <c r="D267" s="83">
        <v>2</v>
      </c>
      <c r="E267" s="79" t="s">
        <v>24</v>
      </c>
      <c r="F267" s="31">
        <f>SUM(G267:H267)</f>
        <v>0</v>
      </c>
      <c r="G267" s="31"/>
      <c r="H267" s="96"/>
      <c r="I267" s="31"/>
      <c r="J267" s="96"/>
      <c r="K267" s="31"/>
      <c r="L267" s="31"/>
    </row>
    <row r="268" spans="1:12" ht="27.75" customHeight="1">
      <c r="A268" s="81">
        <v>2950</v>
      </c>
      <c r="B268" s="108" t="s">
        <v>15</v>
      </c>
      <c r="C268" s="82">
        <v>5</v>
      </c>
      <c r="D268" s="83">
        <v>0</v>
      </c>
      <c r="E268" s="111" t="s">
        <v>308</v>
      </c>
      <c r="F268" s="29">
        <f>SUM(F270,F271)</f>
        <v>74015.5</v>
      </c>
      <c r="G268" s="29">
        <f aca="true" t="shared" si="75" ref="G268:L268">G270</f>
        <v>74015.5</v>
      </c>
      <c r="H268" s="29">
        <f t="shared" si="75"/>
        <v>0</v>
      </c>
      <c r="I268" s="29">
        <f t="shared" si="75"/>
        <v>18759.1</v>
      </c>
      <c r="J268" s="29">
        <f t="shared" si="75"/>
        <v>39759.1</v>
      </c>
      <c r="K268" s="29">
        <f t="shared" si="75"/>
        <v>58259.1</v>
      </c>
      <c r="L268" s="29">
        <f t="shared" si="75"/>
        <v>74015.5</v>
      </c>
    </row>
    <row r="269" spans="1:12" s="84" customFormat="1" ht="10.5" customHeight="1" thickBot="1">
      <c r="A269" s="81"/>
      <c r="B269" s="73"/>
      <c r="C269" s="82"/>
      <c r="D269" s="83"/>
      <c r="E269" s="79" t="s">
        <v>429</v>
      </c>
      <c r="F269" s="29"/>
      <c r="G269" s="29"/>
      <c r="H269" s="80"/>
      <c r="I269" s="29"/>
      <c r="J269" s="80"/>
      <c r="K269" s="29"/>
      <c r="L269" s="29"/>
    </row>
    <row r="270" spans="1:12" ht="24.75" thickBot="1">
      <c r="A270" s="81">
        <v>2951</v>
      </c>
      <c r="B270" s="108" t="s">
        <v>15</v>
      </c>
      <c r="C270" s="82">
        <v>5</v>
      </c>
      <c r="D270" s="83" t="s">
        <v>457</v>
      </c>
      <c r="E270" s="111" t="s">
        <v>25</v>
      </c>
      <c r="F270" s="31">
        <f>SUM(G270:H270)</f>
        <v>74015.5</v>
      </c>
      <c r="G270" s="31">
        <v>74015.5</v>
      </c>
      <c r="H270" s="31"/>
      <c r="I270" s="117">
        <v>18759.1</v>
      </c>
      <c r="J270" s="118">
        <v>39759.1</v>
      </c>
      <c r="K270" s="131">
        <v>58259.1</v>
      </c>
      <c r="L270" s="130">
        <v>74015.5</v>
      </c>
    </row>
    <row r="271" spans="1:12" ht="16.5" customHeight="1" thickBot="1">
      <c r="A271" s="81">
        <v>2952</v>
      </c>
      <c r="B271" s="108" t="s">
        <v>15</v>
      </c>
      <c r="C271" s="82">
        <v>5</v>
      </c>
      <c r="D271" s="83">
        <v>2</v>
      </c>
      <c r="E271" s="79" t="s">
        <v>26</v>
      </c>
      <c r="F271" s="31">
        <f>SUM(G271:H271)</f>
        <v>0</v>
      </c>
      <c r="G271" s="31"/>
      <c r="H271" s="96"/>
      <c r="I271" s="31"/>
      <c r="J271" s="96"/>
      <c r="K271" s="31"/>
      <c r="L271" s="31"/>
    </row>
    <row r="272" spans="1:12" ht="26.25" customHeight="1">
      <c r="A272" s="81">
        <v>2960</v>
      </c>
      <c r="B272" s="108" t="s">
        <v>15</v>
      </c>
      <c r="C272" s="82">
        <v>6</v>
      </c>
      <c r="D272" s="83">
        <v>0</v>
      </c>
      <c r="E272" s="79" t="s">
        <v>309</v>
      </c>
      <c r="F272" s="29">
        <f aca="true" t="shared" si="76" ref="F272:L272">SUM(F274)</f>
        <v>0</v>
      </c>
      <c r="G272" s="29">
        <f t="shared" si="76"/>
        <v>0</v>
      </c>
      <c r="H272" s="80">
        <f t="shared" si="76"/>
        <v>0</v>
      </c>
      <c r="I272" s="29">
        <f t="shared" si="76"/>
        <v>0</v>
      </c>
      <c r="J272" s="80">
        <f t="shared" si="76"/>
        <v>0</v>
      </c>
      <c r="K272" s="29">
        <f t="shared" si="76"/>
        <v>0</v>
      </c>
      <c r="L272" s="29">
        <f t="shared" si="76"/>
        <v>0</v>
      </c>
    </row>
    <row r="273" spans="1:12" s="84" customFormat="1" ht="14.25" customHeight="1">
      <c r="A273" s="81"/>
      <c r="B273" s="73"/>
      <c r="C273" s="82"/>
      <c r="D273" s="83"/>
      <c r="E273" s="79" t="s">
        <v>429</v>
      </c>
      <c r="F273" s="29"/>
      <c r="G273" s="29"/>
      <c r="H273" s="80"/>
      <c r="I273" s="29"/>
      <c r="J273" s="80"/>
      <c r="K273" s="29"/>
      <c r="L273" s="29"/>
    </row>
    <row r="274" spans="1:12" ht="24" customHeight="1" thickBot="1">
      <c r="A274" s="91">
        <v>2961</v>
      </c>
      <c r="B274" s="82" t="s">
        <v>15</v>
      </c>
      <c r="C274" s="82">
        <v>6</v>
      </c>
      <c r="D274" s="82">
        <v>1</v>
      </c>
      <c r="E274" s="92" t="s">
        <v>309</v>
      </c>
      <c r="F274" s="31">
        <f>SUM(G274:H274)</f>
        <v>0</v>
      </c>
      <c r="G274" s="31"/>
      <c r="H274" s="31"/>
      <c r="I274" s="31"/>
      <c r="J274" s="31"/>
      <c r="K274" s="31"/>
      <c r="L274" s="31"/>
    </row>
    <row r="275" spans="1:12" ht="26.25" customHeight="1">
      <c r="A275" s="91">
        <v>2970</v>
      </c>
      <c r="B275" s="82" t="s">
        <v>15</v>
      </c>
      <c r="C275" s="82">
        <v>7</v>
      </c>
      <c r="D275" s="82">
        <v>0</v>
      </c>
      <c r="E275" s="92" t="s">
        <v>310</v>
      </c>
      <c r="F275" s="29">
        <f aca="true" t="shared" si="77" ref="F275:L275">SUM(F277)</f>
        <v>0</v>
      </c>
      <c r="G275" s="29">
        <f t="shared" si="77"/>
        <v>0</v>
      </c>
      <c r="H275" s="80">
        <f t="shared" si="77"/>
        <v>0</v>
      </c>
      <c r="I275" s="29">
        <f t="shared" si="77"/>
        <v>0</v>
      </c>
      <c r="J275" s="80">
        <f t="shared" si="77"/>
        <v>0</v>
      </c>
      <c r="K275" s="29">
        <f t="shared" si="77"/>
        <v>0</v>
      </c>
      <c r="L275" s="29">
        <f t="shared" si="77"/>
        <v>0</v>
      </c>
    </row>
    <row r="276" spans="1:12" s="84" customFormat="1" ht="10.5" customHeight="1">
      <c r="A276" s="91"/>
      <c r="B276" s="82"/>
      <c r="C276" s="82"/>
      <c r="D276" s="82"/>
      <c r="E276" s="92" t="s">
        <v>429</v>
      </c>
      <c r="F276" s="29"/>
      <c r="G276" s="29"/>
      <c r="H276" s="80"/>
      <c r="I276" s="29"/>
      <c r="J276" s="80"/>
      <c r="K276" s="29"/>
      <c r="L276" s="29"/>
    </row>
    <row r="277" spans="1:12" ht="32.25" customHeight="1" thickBot="1">
      <c r="A277" s="91">
        <v>2971</v>
      </c>
      <c r="B277" s="82" t="s">
        <v>15</v>
      </c>
      <c r="C277" s="82">
        <v>7</v>
      </c>
      <c r="D277" s="82">
        <v>1</v>
      </c>
      <c r="E277" s="92" t="s">
        <v>310</v>
      </c>
      <c r="F277" s="31">
        <f>SUM(G277:H277)</f>
        <v>0</v>
      </c>
      <c r="G277" s="31"/>
      <c r="H277" s="96"/>
      <c r="I277" s="31"/>
      <c r="J277" s="96"/>
      <c r="K277" s="31"/>
      <c r="L277" s="31"/>
    </row>
    <row r="278" spans="1:12" ht="27.75" customHeight="1">
      <c r="A278" s="91">
        <v>2980</v>
      </c>
      <c r="B278" s="82" t="s">
        <v>15</v>
      </c>
      <c r="C278" s="82">
        <v>8</v>
      </c>
      <c r="D278" s="82">
        <v>0</v>
      </c>
      <c r="E278" s="92" t="s">
        <v>311</v>
      </c>
      <c r="F278" s="29">
        <f aca="true" t="shared" si="78" ref="F278:L278">SUM(F280)</f>
        <v>0</v>
      </c>
      <c r="G278" s="29">
        <f t="shared" si="78"/>
        <v>0</v>
      </c>
      <c r="H278" s="80">
        <f t="shared" si="78"/>
        <v>0</v>
      </c>
      <c r="I278" s="29">
        <f t="shared" si="78"/>
        <v>0</v>
      </c>
      <c r="J278" s="80">
        <f t="shared" si="78"/>
        <v>0</v>
      </c>
      <c r="K278" s="29">
        <f t="shared" si="78"/>
        <v>0</v>
      </c>
      <c r="L278" s="29">
        <f t="shared" si="78"/>
        <v>0</v>
      </c>
    </row>
    <row r="279" spans="1:12" s="84" customFormat="1" ht="10.5" customHeight="1">
      <c r="A279" s="91"/>
      <c r="B279" s="82"/>
      <c r="C279" s="82"/>
      <c r="D279" s="82"/>
      <c r="E279" s="92" t="s">
        <v>429</v>
      </c>
      <c r="F279" s="29"/>
      <c r="G279" s="29"/>
      <c r="H279" s="80"/>
      <c r="I279" s="29"/>
      <c r="J279" s="80"/>
      <c r="K279" s="29"/>
      <c r="L279" s="29"/>
    </row>
    <row r="280" spans="1:12" ht="23.25" customHeight="1" thickBot="1">
      <c r="A280" s="91">
        <v>2981</v>
      </c>
      <c r="B280" s="82" t="s">
        <v>15</v>
      </c>
      <c r="C280" s="82">
        <v>8</v>
      </c>
      <c r="D280" s="82">
        <v>1</v>
      </c>
      <c r="E280" s="92" t="s">
        <v>311</v>
      </c>
      <c r="F280" s="31">
        <f>SUM(G280:H280)</f>
        <v>0</v>
      </c>
      <c r="G280" s="31"/>
      <c r="H280" s="31"/>
      <c r="I280" s="31"/>
      <c r="J280" s="31"/>
      <c r="K280" s="31"/>
      <c r="L280" s="31"/>
    </row>
    <row r="281" spans="1:12" s="78" customFormat="1" ht="49.5" customHeight="1">
      <c r="A281" s="136">
        <v>3000</v>
      </c>
      <c r="B281" s="109" t="s">
        <v>28</v>
      </c>
      <c r="C281" s="109">
        <v>0</v>
      </c>
      <c r="D281" s="109">
        <v>0</v>
      </c>
      <c r="E281" s="137" t="s">
        <v>710</v>
      </c>
      <c r="F281" s="97">
        <f>SUM(F283,F287,F290,F293,F296,F299,F302,F305,F309)</f>
        <v>3125</v>
      </c>
      <c r="G281" s="97">
        <f>SUM(G283,G287,G290,G293,G296,G299,G302,G305,G309)</f>
        <v>3125</v>
      </c>
      <c r="H281" s="107">
        <v>0</v>
      </c>
      <c r="I281" s="97">
        <f>SUM(I283,I287,I290,I293,I296,I299,I302,I305,I309)</f>
        <v>600</v>
      </c>
      <c r="J281" s="107">
        <f>SUM(J283,J287,J290,J293,J296,J299,J302,J305,J309)</f>
        <v>1440</v>
      </c>
      <c r="K281" s="97">
        <f>SUM(K283,K287,K290,K293,K296,K299,K302,K305,K309)</f>
        <v>2625</v>
      </c>
      <c r="L281" s="97">
        <f>SUM(L283,L287,L290,L293,L296,L299,L302,L305,L309)</f>
        <v>3125</v>
      </c>
    </row>
    <row r="282" spans="1:12" ht="15.75" customHeight="1">
      <c r="A282" s="91"/>
      <c r="B282" s="82"/>
      <c r="C282" s="82"/>
      <c r="D282" s="82"/>
      <c r="E282" s="92" t="s">
        <v>428</v>
      </c>
      <c r="F282" s="29"/>
      <c r="G282" s="29"/>
      <c r="H282" s="80"/>
      <c r="I282" s="29"/>
      <c r="J282" s="80"/>
      <c r="K282" s="29"/>
      <c r="L282" s="29"/>
    </row>
    <row r="283" spans="1:12" ht="24" customHeight="1">
      <c r="A283" s="91">
        <v>3010</v>
      </c>
      <c r="B283" s="82" t="s">
        <v>28</v>
      </c>
      <c r="C283" s="82">
        <v>1</v>
      </c>
      <c r="D283" s="82">
        <v>0</v>
      </c>
      <c r="E283" s="92" t="s">
        <v>27</v>
      </c>
      <c r="F283" s="29">
        <f aca="true" t="shared" si="79" ref="F283:L283">SUM(F285:F286)</f>
        <v>0</v>
      </c>
      <c r="G283" s="29">
        <f t="shared" si="79"/>
        <v>0</v>
      </c>
      <c r="H283" s="80">
        <f t="shared" si="79"/>
        <v>0</v>
      </c>
      <c r="I283" s="29">
        <f t="shared" si="79"/>
        <v>0</v>
      </c>
      <c r="J283" s="80">
        <f t="shared" si="79"/>
        <v>0</v>
      </c>
      <c r="K283" s="29">
        <f t="shared" si="79"/>
        <v>0</v>
      </c>
      <c r="L283" s="29">
        <f t="shared" si="79"/>
        <v>0</v>
      </c>
    </row>
    <row r="284" spans="1:12" s="84" customFormat="1" ht="16.5" customHeight="1">
      <c r="A284" s="91"/>
      <c r="B284" s="82"/>
      <c r="C284" s="82"/>
      <c r="D284" s="82"/>
      <c r="E284" s="92" t="s">
        <v>429</v>
      </c>
      <c r="F284" s="29"/>
      <c r="G284" s="29"/>
      <c r="H284" s="80"/>
      <c r="I284" s="29"/>
      <c r="J284" s="80"/>
      <c r="K284" s="29"/>
      <c r="L284" s="29"/>
    </row>
    <row r="285" spans="1:12" ht="18.75" customHeight="1" thickBot="1">
      <c r="A285" s="91">
        <v>3011</v>
      </c>
      <c r="B285" s="82" t="s">
        <v>28</v>
      </c>
      <c r="C285" s="82">
        <v>1</v>
      </c>
      <c r="D285" s="82">
        <v>1</v>
      </c>
      <c r="E285" s="92" t="s">
        <v>312</v>
      </c>
      <c r="F285" s="31">
        <f>SUM(G285:H285)</f>
        <v>0</v>
      </c>
      <c r="G285" s="31"/>
      <c r="H285" s="96"/>
      <c r="I285" s="31"/>
      <c r="J285" s="96"/>
      <c r="K285" s="31"/>
      <c r="L285" s="31"/>
    </row>
    <row r="286" spans="1:12" ht="17.25" customHeight="1" thickBot="1">
      <c r="A286" s="91">
        <v>3012</v>
      </c>
      <c r="B286" s="82" t="s">
        <v>28</v>
      </c>
      <c r="C286" s="82">
        <v>1</v>
      </c>
      <c r="D286" s="82">
        <v>2</v>
      </c>
      <c r="E286" s="92" t="s">
        <v>313</v>
      </c>
      <c r="F286" s="31">
        <f>SUM(G286:H286)</f>
        <v>0</v>
      </c>
      <c r="G286" s="31"/>
      <c r="H286" s="96"/>
      <c r="I286" s="31"/>
      <c r="J286" s="96"/>
      <c r="K286" s="31"/>
      <c r="L286" s="31"/>
    </row>
    <row r="287" spans="1:12" ht="15" customHeight="1">
      <c r="A287" s="91">
        <v>3020</v>
      </c>
      <c r="B287" s="82" t="s">
        <v>28</v>
      </c>
      <c r="C287" s="82">
        <v>2</v>
      </c>
      <c r="D287" s="82">
        <v>0</v>
      </c>
      <c r="E287" s="92" t="s">
        <v>314</v>
      </c>
      <c r="F287" s="29">
        <f aca="true" t="shared" si="80" ref="F287:L287">SUM(F289)</f>
        <v>0</v>
      </c>
      <c r="G287" s="29">
        <f t="shared" si="80"/>
        <v>0</v>
      </c>
      <c r="H287" s="80">
        <f t="shared" si="80"/>
        <v>0</v>
      </c>
      <c r="I287" s="29">
        <f t="shared" si="80"/>
        <v>0</v>
      </c>
      <c r="J287" s="80">
        <f t="shared" si="80"/>
        <v>0</v>
      </c>
      <c r="K287" s="29">
        <f t="shared" si="80"/>
        <v>0</v>
      </c>
      <c r="L287" s="29">
        <f t="shared" si="80"/>
        <v>0</v>
      </c>
    </row>
    <row r="288" spans="1:12" s="84" customFormat="1" ht="10.5" customHeight="1">
      <c r="A288" s="91"/>
      <c r="B288" s="82"/>
      <c r="C288" s="82"/>
      <c r="D288" s="82"/>
      <c r="E288" s="92" t="s">
        <v>429</v>
      </c>
      <c r="F288" s="29"/>
      <c r="G288" s="29"/>
      <c r="H288" s="80"/>
      <c r="I288" s="29"/>
      <c r="J288" s="80"/>
      <c r="K288" s="29"/>
      <c r="L288" s="29"/>
    </row>
    <row r="289" spans="1:12" ht="15.75" customHeight="1" thickBot="1">
      <c r="A289" s="91">
        <v>3021</v>
      </c>
      <c r="B289" s="82" t="s">
        <v>28</v>
      </c>
      <c r="C289" s="82">
        <v>2</v>
      </c>
      <c r="D289" s="82">
        <v>1</v>
      </c>
      <c r="E289" s="92" t="s">
        <v>314</v>
      </c>
      <c r="F289" s="31">
        <f>SUM(G289:H289)</f>
        <v>0</v>
      </c>
      <c r="G289" s="31"/>
      <c r="H289" s="96"/>
      <c r="I289" s="31"/>
      <c r="J289" s="96"/>
      <c r="K289" s="31"/>
      <c r="L289" s="31"/>
    </row>
    <row r="290" spans="1:12" ht="14.25" customHeight="1">
      <c r="A290" s="91">
        <v>3030</v>
      </c>
      <c r="B290" s="82" t="s">
        <v>28</v>
      </c>
      <c r="C290" s="82">
        <v>3</v>
      </c>
      <c r="D290" s="82">
        <v>0</v>
      </c>
      <c r="E290" s="137" t="s">
        <v>315</v>
      </c>
      <c r="F290" s="29">
        <f aca="true" t="shared" si="81" ref="F290:L290">SUM(F292)</f>
        <v>2000</v>
      </c>
      <c r="G290" s="29">
        <f t="shared" si="81"/>
        <v>2000</v>
      </c>
      <c r="H290" s="80">
        <f t="shared" si="81"/>
        <v>0</v>
      </c>
      <c r="I290" s="29">
        <f t="shared" si="81"/>
        <v>600</v>
      </c>
      <c r="J290" s="80">
        <f t="shared" si="81"/>
        <v>1000</v>
      </c>
      <c r="K290" s="29">
        <f t="shared" si="81"/>
        <v>1500</v>
      </c>
      <c r="L290" s="29">
        <f t="shared" si="81"/>
        <v>2000</v>
      </c>
    </row>
    <row r="291" spans="1:12" s="84" customFormat="1" ht="15.75">
      <c r="A291" s="91"/>
      <c r="B291" s="82"/>
      <c r="C291" s="82"/>
      <c r="D291" s="82"/>
      <c r="E291" s="92" t="s">
        <v>429</v>
      </c>
      <c r="F291" s="29"/>
      <c r="G291" s="29"/>
      <c r="H291" s="80"/>
      <c r="I291" s="29"/>
      <c r="J291" s="80"/>
      <c r="K291" s="29"/>
      <c r="L291" s="29"/>
    </row>
    <row r="292" spans="1:12" s="84" customFormat="1" ht="16.5" thickBot="1">
      <c r="A292" s="91">
        <v>3031</v>
      </c>
      <c r="B292" s="82" t="s">
        <v>28</v>
      </c>
      <c r="C292" s="82">
        <v>3</v>
      </c>
      <c r="D292" s="82" t="s">
        <v>457</v>
      </c>
      <c r="E292" s="137" t="s">
        <v>315</v>
      </c>
      <c r="F292" s="31">
        <f>SUM(G292:H292)</f>
        <v>2000</v>
      </c>
      <c r="G292" s="90">
        <v>2000</v>
      </c>
      <c r="H292" s="90"/>
      <c r="I292" s="90">
        <v>600</v>
      </c>
      <c r="J292" s="90">
        <v>1000</v>
      </c>
      <c r="K292" s="90">
        <v>1500</v>
      </c>
      <c r="L292" s="90">
        <v>2000</v>
      </c>
    </row>
    <row r="293" spans="1:12" ht="18" customHeight="1">
      <c r="A293" s="91">
        <v>3040</v>
      </c>
      <c r="B293" s="82" t="s">
        <v>28</v>
      </c>
      <c r="C293" s="82">
        <v>4</v>
      </c>
      <c r="D293" s="82">
        <v>0</v>
      </c>
      <c r="E293" s="92" t="s">
        <v>316</v>
      </c>
      <c r="F293" s="29">
        <f aca="true" t="shared" si="82" ref="F293:L293">SUM(F295)</f>
        <v>0</v>
      </c>
      <c r="G293" s="29">
        <f t="shared" si="82"/>
        <v>0</v>
      </c>
      <c r="H293" s="80">
        <f t="shared" si="82"/>
        <v>0</v>
      </c>
      <c r="I293" s="29">
        <f t="shared" si="82"/>
        <v>0</v>
      </c>
      <c r="J293" s="80">
        <f t="shared" si="82"/>
        <v>0</v>
      </c>
      <c r="K293" s="29">
        <f t="shared" si="82"/>
        <v>0</v>
      </c>
      <c r="L293" s="29">
        <f t="shared" si="82"/>
        <v>0</v>
      </c>
    </row>
    <row r="294" spans="1:12" s="84" customFormat="1" ht="10.5" customHeight="1">
      <c r="A294" s="91"/>
      <c r="B294" s="82"/>
      <c r="C294" s="82"/>
      <c r="D294" s="82"/>
      <c r="E294" s="92" t="s">
        <v>429</v>
      </c>
      <c r="F294" s="29"/>
      <c r="G294" s="29"/>
      <c r="H294" s="80"/>
      <c r="I294" s="29"/>
      <c r="J294" s="80"/>
      <c r="K294" s="29"/>
      <c r="L294" s="29"/>
    </row>
    <row r="295" spans="1:12" ht="16.5" customHeight="1" thickBot="1">
      <c r="A295" s="91">
        <v>3041</v>
      </c>
      <c r="B295" s="82" t="s">
        <v>28</v>
      </c>
      <c r="C295" s="82">
        <v>4</v>
      </c>
      <c r="D295" s="82">
        <v>1</v>
      </c>
      <c r="E295" s="92" t="s">
        <v>316</v>
      </c>
      <c r="F295" s="31">
        <f>SUM(G295:H295)</f>
        <v>0</v>
      </c>
      <c r="G295" s="90"/>
      <c r="H295" s="90"/>
      <c r="I295" s="90"/>
      <c r="J295" s="90"/>
      <c r="K295" s="90"/>
      <c r="L295" s="90"/>
    </row>
    <row r="296" spans="1:12" ht="12" customHeight="1">
      <c r="A296" s="91">
        <v>3050</v>
      </c>
      <c r="B296" s="82" t="s">
        <v>28</v>
      </c>
      <c r="C296" s="82">
        <v>5</v>
      </c>
      <c r="D296" s="82">
        <v>0</v>
      </c>
      <c r="E296" s="92" t="s">
        <v>317</v>
      </c>
      <c r="F296" s="29">
        <f aca="true" t="shared" si="83" ref="F296:L296">SUM(F298)</f>
        <v>0</v>
      </c>
      <c r="G296" s="29">
        <f t="shared" si="83"/>
        <v>0</v>
      </c>
      <c r="H296" s="80">
        <f t="shared" si="83"/>
        <v>0</v>
      </c>
      <c r="I296" s="29">
        <f t="shared" si="83"/>
        <v>0</v>
      </c>
      <c r="J296" s="80">
        <f t="shared" si="83"/>
        <v>0</v>
      </c>
      <c r="K296" s="29">
        <f t="shared" si="83"/>
        <v>0</v>
      </c>
      <c r="L296" s="29">
        <f t="shared" si="83"/>
        <v>0</v>
      </c>
    </row>
    <row r="297" spans="1:12" s="84" customFormat="1" ht="10.5" customHeight="1">
      <c r="A297" s="91"/>
      <c r="B297" s="82"/>
      <c r="C297" s="82"/>
      <c r="D297" s="82"/>
      <c r="E297" s="92" t="s">
        <v>429</v>
      </c>
      <c r="F297" s="29"/>
      <c r="G297" s="29"/>
      <c r="H297" s="80"/>
      <c r="I297" s="29"/>
      <c r="J297" s="80"/>
      <c r="K297" s="29"/>
      <c r="L297" s="29"/>
    </row>
    <row r="298" spans="1:12" ht="15.75" customHeight="1" thickBot="1">
      <c r="A298" s="91">
        <v>3051</v>
      </c>
      <c r="B298" s="82" t="s">
        <v>28</v>
      </c>
      <c r="C298" s="82">
        <v>5</v>
      </c>
      <c r="D298" s="82">
        <v>1</v>
      </c>
      <c r="E298" s="92" t="s">
        <v>317</v>
      </c>
      <c r="F298" s="31">
        <f>SUM(G298:H298)</f>
        <v>0</v>
      </c>
      <c r="G298" s="31"/>
      <c r="H298" s="96"/>
      <c r="I298" s="31"/>
      <c r="J298" s="96"/>
      <c r="K298" s="31"/>
      <c r="L298" s="31"/>
    </row>
    <row r="299" spans="1:12" ht="16.5" customHeight="1">
      <c r="A299" s="91">
        <v>3060</v>
      </c>
      <c r="B299" s="82" t="s">
        <v>28</v>
      </c>
      <c r="C299" s="82">
        <v>6</v>
      </c>
      <c r="D299" s="82">
        <v>0</v>
      </c>
      <c r="E299" s="92" t="s">
        <v>318</v>
      </c>
      <c r="F299" s="29">
        <f aca="true" t="shared" si="84" ref="F299:L299">SUM(F301)</f>
        <v>0</v>
      </c>
      <c r="G299" s="29">
        <f t="shared" si="84"/>
        <v>0</v>
      </c>
      <c r="H299" s="80">
        <f t="shared" si="84"/>
        <v>0</v>
      </c>
      <c r="I299" s="29">
        <f t="shared" si="84"/>
        <v>0</v>
      </c>
      <c r="J299" s="80">
        <f t="shared" si="84"/>
        <v>0</v>
      </c>
      <c r="K299" s="29">
        <f t="shared" si="84"/>
        <v>0</v>
      </c>
      <c r="L299" s="29">
        <f t="shared" si="84"/>
        <v>0</v>
      </c>
    </row>
    <row r="300" spans="1:12" s="84" customFormat="1" ht="10.5" customHeight="1">
      <c r="A300" s="91"/>
      <c r="B300" s="82"/>
      <c r="C300" s="82"/>
      <c r="D300" s="82"/>
      <c r="E300" s="92" t="s">
        <v>429</v>
      </c>
      <c r="F300" s="29"/>
      <c r="G300" s="29"/>
      <c r="H300" s="80"/>
      <c r="I300" s="29"/>
      <c r="J300" s="80"/>
      <c r="K300" s="29"/>
      <c r="L300" s="29"/>
    </row>
    <row r="301" spans="1:12" ht="15.75" customHeight="1" thickBot="1">
      <c r="A301" s="91">
        <v>3061</v>
      </c>
      <c r="B301" s="82" t="s">
        <v>28</v>
      </c>
      <c r="C301" s="82">
        <v>6</v>
      </c>
      <c r="D301" s="82">
        <v>1</v>
      </c>
      <c r="E301" s="92" t="s">
        <v>318</v>
      </c>
      <c r="F301" s="31">
        <f>SUM(G301:H301)</f>
        <v>0</v>
      </c>
      <c r="G301" s="31"/>
      <c r="H301" s="96"/>
      <c r="I301" s="31"/>
      <c r="J301" s="96"/>
      <c r="K301" s="31"/>
      <c r="L301" s="31"/>
    </row>
    <row r="302" spans="1:12" ht="34.5" customHeight="1">
      <c r="A302" s="91">
        <v>3070</v>
      </c>
      <c r="B302" s="82" t="s">
        <v>28</v>
      </c>
      <c r="C302" s="82">
        <v>7</v>
      </c>
      <c r="D302" s="82">
        <v>0</v>
      </c>
      <c r="E302" s="92" t="s">
        <v>319</v>
      </c>
      <c r="F302" s="29">
        <f aca="true" t="shared" si="85" ref="F302:L302">SUM(F304)</f>
        <v>1125</v>
      </c>
      <c r="G302" s="29">
        <f t="shared" si="85"/>
        <v>1125</v>
      </c>
      <c r="H302" s="80">
        <f t="shared" si="85"/>
        <v>0</v>
      </c>
      <c r="I302" s="29">
        <f t="shared" si="85"/>
        <v>0</v>
      </c>
      <c r="J302" s="80">
        <f t="shared" si="85"/>
        <v>440</v>
      </c>
      <c r="K302" s="29">
        <f t="shared" si="85"/>
        <v>1125</v>
      </c>
      <c r="L302" s="29">
        <f t="shared" si="85"/>
        <v>1125</v>
      </c>
    </row>
    <row r="303" spans="1:12" s="84" customFormat="1" ht="10.5" customHeight="1">
      <c r="A303" s="91"/>
      <c r="B303" s="82"/>
      <c r="C303" s="82"/>
      <c r="D303" s="82"/>
      <c r="E303" s="92" t="s">
        <v>429</v>
      </c>
      <c r="F303" s="29"/>
      <c r="G303" s="29"/>
      <c r="H303" s="80"/>
      <c r="I303" s="29"/>
      <c r="J303" s="80"/>
      <c r="K303" s="29"/>
      <c r="L303" s="29"/>
    </row>
    <row r="304" spans="1:12" ht="39" customHeight="1" thickBot="1">
      <c r="A304" s="91">
        <v>3071</v>
      </c>
      <c r="B304" s="82" t="s">
        <v>28</v>
      </c>
      <c r="C304" s="82">
        <v>7</v>
      </c>
      <c r="D304" s="82">
        <v>1</v>
      </c>
      <c r="E304" s="92" t="s">
        <v>319</v>
      </c>
      <c r="F304" s="31">
        <f>SUM(G304:H304)</f>
        <v>1125</v>
      </c>
      <c r="G304" s="90">
        <v>1125</v>
      </c>
      <c r="H304" s="90"/>
      <c r="I304" s="90"/>
      <c r="J304" s="90">
        <v>440</v>
      </c>
      <c r="K304" s="90">
        <v>1125</v>
      </c>
      <c r="L304" s="90">
        <v>1125</v>
      </c>
    </row>
    <row r="305" spans="1:12" ht="40.5" customHeight="1">
      <c r="A305" s="91">
        <v>3080</v>
      </c>
      <c r="B305" s="82" t="s">
        <v>28</v>
      </c>
      <c r="C305" s="82">
        <v>8</v>
      </c>
      <c r="D305" s="82">
        <v>0</v>
      </c>
      <c r="E305" s="92" t="s">
        <v>320</v>
      </c>
      <c r="F305" s="29">
        <f aca="true" t="shared" si="86" ref="F305:L305">SUM(F307)</f>
        <v>0</v>
      </c>
      <c r="G305" s="29">
        <f t="shared" si="86"/>
        <v>0</v>
      </c>
      <c r="H305" s="80">
        <f t="shared" si="86"/>
        <v>0</v>
      </c>
      <c r="I305" s="29">
        <f t="shared" si="86"/>
        <v>0</v>
      </c>
      <c r="J305" s="80">
        <f t="shared" si="86"/>
        <v>0</v>
      </c>
      <c r="K305" s="29">
        <f t="shared" si="86"/>
        <v>0</v>
      </c>
      <c r="L305" s="29">
        <f t="shared" si="86"/>
        <v>0</v>
      </c>
    </row>
    <row r="306" spans="1:12" s="84" customFormat="1" ht="18.75" customHeight="1">
      <c r="A306" s="91"/>
      <c r="B306" s="82"/>
      <c r="C306" s="82"/>
      <c r="D306" s="82"/>
      <c r="E306" s="92" t="s">
        <v>429</v>
      </c>
      <c r="F306" s="29"/>
      <c r="G306" s="29"/>
      <c r="H306" s="80"/>
      <c r="I306" s="29"/>
      <c r="J306" s="80"/>
      <c r="K306" s="29"/>
      <c r="L306" s="29"/>
    </row>
    <row r="307" spans="1:12" ht="40.5" customHeight="1" thickBot="1">
      <c r="A307" s="91">
        <v>3081</v>
      </c>
      <c r="B307" s="82" t="s">
        <v>28</v>
      </c>
      <c r="C307" s="82">
        <v>8</v>
      </c>
      <c r="D307" s="82">
        <v>1</v>
      </c>
      <c r="E307" s="92" t="s">
        <v>320</v>
      </c>
      <c r="F307" s="31">
        <f>SUM(G307:H307)</f>
        <v>0</v>
      </c>
      <c r="G307" s="31"/>
      <c r="H307" s="96"/>
      <c r="I307" s="31"/>
      <c r="J307" s="96"/>
      <c r="K307" s="31"/>
      <c r="L307" s="31"/>
    </row>
    <row r="308" spans="1:12" s="84" customFormat="1" ht="10.5" customHeight="1">
      <c r="A308" s="91"/>
      <c r="B308" s="82"/>
      <c r="C308" s="82"/>
      <c r="D308" s="82"/>
      <c r="E308" s="92" t="s">
        <v>429</v>
      </c>
      <c r="F308" s="29"/>
      <c r="G308" s="29"/>
      <c r="H308" s="80"/>
      <c r="I308" s="29"/>
      <c r="J308" s="80"/>
      <c r="K308" s="29"/>
      <c r="L308" s="29"/>
    </row>
    <row r="309" spans="1:12" ht="25.5" customHeight="1">
      <c r="A309" s="91">
        <v>3090</v>
      </c>
      <c r="B309" s="82" t="s">
        <v>28</v>
      </c>
      <c r="C309" s="82">
        <v>9</v>
      </c>
      <c r="D309" s="82">
        <v>0</v>
      </c>
      <c r="E309" s="92" t="s">
        <v>321</v>
      </c>
      <c r="F309" s="29">
        <f aca="true" t="shared" si="87" ref="F309:L309">SUM(F311:F312)</f>
        <v>0</v>
      </c>
      <c r="G309" s="29">
        <f t="shared" si="87"/>
        <v>0</v>
      </c>
      <c r="H309" s="80">
        <f t="shared" si="87"/>
        <v>0</v>
      </c>
      <c r="I309" s="29">
        <f t="shared" si="87"/>
        <v>0</v>
      </c>
      <c r="J309" s="80">
        <f t="shared" si="87"/>
        <v>0</v>
      </c>
      <c r="K309" s="29">
        <f t="shared" si="87"/>
        <v>0</v>
      </c>
      <c r="L309" s="29">
        <f t="shared" si="87"/>
        <v>0</v>
      </c>
    </row>
    <row r="310" spans="1:12" s="84" customFormat="1" ht="10.5" customHeight="1">
      <c r="A310" s="91"/>
      <c r="B310" s="82"/>
      <c r="C310" s="82"/>
      <c r="D310" s="82"/>
      <c r="E310" s="92" t="s">
        <v>429</v>
      </c>
      <c r="F310" s="29"/>
      <c r="G310" s="29"/>
      <c r="H310" s="80"/>
      <c r="I310" s="29"/>
      <c r="J310" s="80"/>
      <c r="K310" s="29"/>
      <c r="L310" s="29"/>
    </row>
    <row r="311" spans="1:12" ht="25.5" customHeight="1" thickBot="1">
      <c r="A311" s="91">
        <v>3091</v>
      </c>
      <c r="B311" s="82" t="s">
        <v>28</v>
      </c>
      <c r="C311" s="82">
        <v>9</v>
      </c>
      <c r="D311" s="82">
        <v>1</v>
      </c>
      <c r="E311" s="92" t="s">
        <v>321</v>
      </c>
      <c r="F311" s="31">
        <f>SUM(G311:H311)</f>
        <v>0</v>
      </c>
      <c r="G311" s="29"/>
      <c r="H311" s="29"/>
      <c r="I311" s="29"/>
      <c r="J311" s="29"/>
      <c r="K311" s="29"/>
      <c r="L311" s="29"/>
    </row>
    <row r="312" spans="1:12" ht="53.25" customHeight="1" thickBot="1">
      <c r="A312" s="91">
        <v>3092</v>
      </c>
      <c r="B312" s="82" t="s">
        <v>28</v>
      </c>
      <c r="C312" s="82">
        <v>9</v>
      </c>
      <c r="D312" s="82">
        <v>2</v>
      </c>
      <c r="E312" s="92" t="s">
        <v>48</v>
      </c>
      <c r="F312" s="31">
        <f>SUM(G312:H312)</f>
        <v>0</v>
      </c>
      <c r="G312" s="29"/>
      <c r="H312" s="29"/>
      <c r="I312" s="29"/>
      <c r="J312" s="29"/>
      <c r="K312" s="29"/>
      <c r="L312" s="29"/>
    </row>
    <row r="313" spans="1:12" s="78" customFormat="1" ht="32.25" customHeight="1">
      <c r="A313" s="138">
        <v>3100</v>
      </c>
      <c r="B313" s="109" t="s">
        <v>29</v>
      </c>
      <c r="C313" s="109">
        <v>0</v>
      </c>
      <c r="D313" s="110">
        <v>0</v>
      </c>
      <c r="E313" s="139" t="s">
        <v>711</v>
      </c>
      <c r="F313" s="97">
        <f aca="true" t="shared" si="88" ref="F313:L313">SUM(F315)</f>
        <v>16009.5</v>
      </c>
      <c r="G313" s="97">
        <f t="shared" si="88"/>
        <v>100330.5</v>
      </c>
      <c r="H313" s="107">
        <f t="shared" si="88"/>
        <v>0</v>
      </c>
      <c r="I313" s="97">
        <f t="shared" si="88"/>
        <v>1305.5</v>
      </c>
      <c r="J313" s="107">
        <f t="shared" si="88"/>
        <v>2011.6</v>
      </c>
      <c r="K313" s="97">
        <f t="shared" si="88"/>
        <v>13502.3</v>
      </c>
      <c r="L313" s="97">
        <f t="shared" si="88"/>
        <v>16009.5</v>
      </c>
    </row>
    <row r="314" spans="1:12" ht="11.25" customHeight="1">
      <c r="A314" s="85"/>
      <c r="B314" s="73"/>
      <c r="C314" s="74"/>
      <c r="D314" s="75"/>
      <c r="E314" s="79" t="s">
        <v>428</v>
      </c>
      <c r="F314" s="37"/>
      <c r="G314" s="37"/>
      <c r="H314" s="106"/>
      <c r="I314" s="37"/>
      <c r="J314" s="106"/>
      <c r="K314" s="37"/>
      <c r="L314" s="37"/>
    </row>
    <row r="315" spans="1:12" ht="29.25" customHeight="1">
      <c r="A315" s="85">
        <v>3110</v>
      </c>
      <c r="B315" s="82" t="s">
        <v>29</v>
      </c>
      <c r="C315" s="82">
        <v>1</v>
      </c>
      <c r="D315" s="83">
        <v>0</v>
      </c>
      <c r="E315" s="132" t="s">
        <v>416</v>
      </c>
      <c r="F315" s="29">
        <f aca="true" t="shared" si="89" ref="F315:L315">SUM(F317)</f>
        <v>16009.5</v>
      </c>
      <c r="G315" s="29">
        <f t="shared" si="89"/>
        <v>100330.5</v>
      </c>
      <c r="H315" s="80">
        <f t="shared" si="89"/>
        <v>0</v>
      </c>
      <c r="I315" s="29">
        <f t="shared" si="89"/>
        <v>1305.5</v>
      </c>
      <c r="J315" s="80">
        <f t="shared" si="89"/>
        <v>2011.6</v>
      </c>
      <c r="K315" s="29">
        <f t="shared" si="89"/>
        <v>13502.3</v>
      </c>
      <c r="L315" s="29">
        <f t="shared" si="89"/>
        <v>16009.5</v>
      </c>
    </row>
    <row r="316" spans="1:12" s="84" customFormat="1" ht="13.5" customHeight="1" thickBot="1">
      <c r="A316" s="85"/>
      <c r="B316" s="73"/>
      <c r="C316" s="82"/>
      <c r="D316" s="83"/>
      <c r="E316" s="79" t="s">
        <v>429</v>
      </c>
      <c r="F316" s="29"/>
      <c r="G316" s="29"/>
      <c r="H316" s="80"/>
      <c r="I316" s="29"/>
      <c r="J316" s="80"/>
      <c r="K316" s="29"/>
      <c r="L316" s="29"/>
    </row>
    <row r="317" spans="1:14" ht="16.5" thickBot="1">
      <c r="A317" s="85">
        <v>3112</v>
      </c>
      <c r="B317" s="350" t="s">
        <v>29</v>
      </c>
      <c r="C317" s="350">
        <v>1</v>
      </c>
      <c r="D317" s="351">
        <v>2</v>
      </c>
      <c r="E317" s="352" t="s">
        <v>359</v>
      </c>
      <c r="F317" s="353">
        <f>SUM(G317:H317)-Ekamutner!D114</f>
        <v>16009.5</v>
      </c>
      <c r="G317" s="353">
        <v>100330.5</v>
      </c>
      <c r="H317" s="354">
        <f>H318</f>
        <v>0</v>
      </c>
      <c r="I317" s="355">
        <v>1305.5</v>
      </c>
      <c r="J317" s="355">
        <v>2011.6</v>
      </c>
      <c r="K317" s="355">
        <v>13502.3</v>
      </c>
      <c r="L317" s="356">
        <v>16009.5</v>
      </c>
      <c r="N317" s="283">
        <v>4221</v>
      </c>
    </row>
    <row r="318" spans="1:12" ht="15.75">
      <c r="A318" s="91"/>
      <c r="B318" s="82"/>
      <c r="C318" s="82"/>
      <c r="D318" s="82"/>
      <c r="E318" s="141"/>
      <c r="F318" s="29"/>
      <c r="G318" s="29"/>
      <c r="H318" s="80"/>
      <c r="I318" s="29"/>
      <c r="J318" s="80"/>
      <c r="K318" s="29"/>
      <c r="L318" s="29"/>
    </row>
    <row r="319" spans="1:12" ht="16.5" thickBot="1">
      <c r="A319" s="91"/>
      <c r="B319" s="82"/>
      <c r="C319" s="82"/>
      <c r="D319" s="82"/>
      <c r="E319" s="141"/>
      <c r="F319" s="31"/>
      <c r="G319" s="31"/>
      <c r="H319" s="80"/>
      <c r="I319" s="31"/>
      <c r="J319" s="80"/>
      <c r="K319" s="31"/>
      <c r="L319" s="31"/>
    </row>
    <row r="320" spans="2:4" ht="15.75">
      <c r="B320" s="142"/>
      <c r="C320" s="143"/>
      <c r="D320" s="144"/>
    </row>
    <row r="321" spans="1:12" s="23" customFormat="1" ht="58.5" customHeight="1">
      <c r="A321" s="390" t="s">
        <v>414</v>
      </c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</row>
    <row r="322" spans="1:12" s="23" customFormat="1" ht="12.75">
      <c r="A322" s="146" t="s">
        <v>712</v>
      </c>
      <c r="B322" s="147"/>
      <c r="C322" s="147"/>
      <c r="D322" s="147"/>
      <c r="E322" s="147"/>
      <c r="F322" s="147"/>
      <c r="G322" s="148"/>
      <c r="H322" s="149"/>
      <c r="I322" s="149"/>
      <c r="J322" s="149"/>
      <c r="K322" s="149"/>
      <c r="L322" s="149"/>
    </row>
  </sheetData>
  <sheetProtection/>
  <protectedRanges>
    <protectedRange sqref="F5 G7:H7" name="Range25"/>
    <protectedRange sqref="F314:L314 G316:L316 G319:L319 G311:L312 G318:H318 H317 F310:L310" name="Range24"/>
    <protectedRange sqref="F291:L291 G297:L298 G295:L295 G292:L292 F294:L294" name="Range22"/>
    <protectedRange sqref="G266:L267 F269:L269 F273:L273 G262:L263 G274:L274 G271:L271 G270:H270 F265:L265" name="Range20"/>
    <protectedRange sqref="I244:L245 G240:H242 F247:L247 G245:H245 F244:H244 F239:H239 G249:L249 I239:L242" name="Range18"/>
    <protectedRange sqref="G216:H217 I215:L217 F215:H215 F221:L221 F219:L219" name="Range16"/>
    <protectedRange sqref="G198:H201 F197:H197 F190:L190 G192:L195 I197:L201" name="Range14"/>
    <protectedRange sqref="G165:H165 I175:L176 G176:H176 F167:L167 F175:H175 F172:L172 F164:H164 F170:L170 G178:L178 G173:L173 G168:H168 I164:L165" name="Range12"/>
    <protectedRange sqref="G148:H148 F147:H147 G140:L145 F150:L150 I147:L148" name="Range10"/>
    <protectedRange sqref="G118:H120 G124:L127 F117:H117 F122:L122 G123 I117:L120" name="Range8"/>
    <protectedRange sqref="G83:H83 G86:H86 G89:H89 I91:L92 G92:H92 I85:L86 I96:L97 I88:L89 G97:H97 F96:H96 F91:H91 F88:H88 F85:H85 F82:H82 F94:L94 I82:L83" name="Range6"/>
    <protectedRange sqref="G48:H48 I53:L54 G54:H54 G57:H57 G59:L60 I56:L57 G63 F62:H62 F56:H56 F53:H53 F49:H49 I48:L49 I62:L63 F51:L51 G47:L47" name="Range4"/>
    <protectedRange sqref="G19:L20 G23:H24 F26:H26 F22:H22 F17:L17 H27 I26:L27 G18:H18 F15:L15 G27:G29 H28:L29 I22:L24" name="Range2"/>
    <protectedRange sqref="G66:H66 I70:L73 G71:H73 I78:L80 G76:H76 I75:L76 G79:H80 F78:H78 F75:H75 F70:H70 F65:H65 G63:L63 F68:L68 F82:L82 I65:L66" name="Range5"/>
    <protectedRange sqref="G112:L115 G109:L110 G106:L107 G104:H105 G100:L103 G98:L98" name="Range7"/>
    <protectedRange sqref="I132:L136 G130:H130 I138:L139 G133:H136 G139:H139 F138:H138 F132:H132 F129:H129 I129:L130" name="Range9"/>
    <protectedRange sqref="F155:L155 F152:L152 F161:L161 G159:L159 F158:L158 G156:L156 G162:L162" name="Range11"/>
    <protectedRange sqref="G185:H185 F181:L181 F184:H184 F178:L178 I184:L185 G188:H188 G179:H179 G182:H182 F187:L187" name="Range13"/>
    <protectedRange sqref="I203:L207 I209:L210 G204:H207 I212:L213 G210:H210 G213:H213 F212:H212 F209:H209 F203:H203" name="Range15"/>
    <protectedRange sqref="F233:H233 G226:L226 G229:L231 I233:L234 G234:G237 H234 H235:L237 G228:H228 G224:L224" name="Range17"/>
    <protectedRange sqref="F251:L251 F261:L261 G255:L255 G259:L259 F257:L257 F253:L253 G258:H258" name="Range19"/>
    <protectedRange sqref="G277:H277 F291:L291 I288:L289 G285:H286 I284:L286 G289:H289 F288:H288 F284:H284 F276:H276 F282:L282 F279:L279 I276:L277" name="Range21"/>
    <protectedRange sqref="G301:H301 F303:L303 G307:H307 F308:H308 F306:H306 I306:L308 F300:H300 G304:L304 I300:L301" name="Range23"/>
    <protectedRange sqref="L18" name="Range2_2"/>
    <protectedRange sqref="G317" name="Range24_1"/>
    <protectedRange sqref="L318" name="Range24_4_1_1_1"/>
  </protectedRanges>
  <mergeCells count="15">
    <mergeCell ref="J3:L3"/>
    <mergeCell ref="J4:L4"/>
    <mergeCell ref="J5:L5"/>
    <mergeCell ref="E6:I6"/>
    <mergeCell ref="E7:K7"/>
    <mergeCell ref="I10:L10"/>
    <mergeCell ref="I9:L9"/>
    <mergeCell ref="E9:E11"/>
    <mergeCell ref="L6:N6"/>
    <mergeCell ref="A9:A11"/>
    <mergeCell ref="A321:L321"/>
    <mergeCell ref="B9:B11"/>
    <mergeCell ref="C9:C11"/>
    <mergeCell ref="D9:D11"/>
    <mergeCell ref="F9:H9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6:B67 B97:B99 B101 B105:B107 B108 B110:B111 B112:B116 B118:B121 B123 B124:B128 B130:B131 B133:B137 B139:B146 B148:B149 B151 B153 B154 B156 B157 B160 B162 B163 B165:B166 B168 B169 B171 B173 B174 B176:B177 B179 B180 B182 B183 B185:B186 B188 B189 B191 B193:B196 B198:B202 B204:B208 B210:B211 B213:B214 B216:B218 B220 B222 B223 B225 B226 B227 B228 B229 B230:B231 B232 B237:B238 B240:B243 B245:B246 B250 B252 B254 B255 B256 B258 B259 B260 B262:B263 B264 B266 B267:B268 B271:B272 B275 B277:B278 B281 B283 B285:B287 B289:B290 B292 D292 B293 B295 B296 B298:B299 B301:B302 B304 B305 B307 B309 B311 B312 B313 B315 B317 B95 B92:B93 B89:B90 B86:B87 B83:B84 B79:B81 B76:B77 B71:B74 B69 B63:B64 B60:B61 B57:B58 B54:B55 B52 B46:B50 B44 B41:B42 B39 B38 B35:B36 B32:B33 B30 B29 B23:D25 B19:D21 B18:D18 B16:D16 B14:D14 C27:D27 B274 B280 B248 B234:B235 B27:B28 B159" numberStoredAsText="1"/>
    <ignoredError sqref="G1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zoomScalePageLayoutView="0" workbookViewId="0" topLeftCell="B1">
      <selection activeCell="H2" sqref="H2:J3"/>
    </sheetView>
  </sheetViews>
  <sheetFormatPr defaultColWidth="9.140625" defaultRowHeight="12.75"/>
  <cols>
    <col min="1" max="1" width="5.8515625" style="311" customWidth="1"/>
    <col min="2" max="2" width="49.57421875" style="311" customWidth="1"/>
    <col min="3" max="3" width="7.7109375" style="319" customWidth="1"/>
    <col min="4" max="4" width="11.421875" style="319" customWidth="1"/>
    <col min="5" max="5" width="11.28125" style="319" customWidth="1"/>
    <col min="6" max="6" width="11.57421875" style="319" customWidth="1"/>
    <col min="7" max="7" width="12.28125" style="319" customWidth="1"/>
    <col min="8" max="8" width="12.28125" style="311" customWidth="1"/>
    <col min="9" max="9" width="12.00390625" style="311" customWidth="1"/>
    <col min="10" max="10" width="11.7109375" style="311" customWidth="1"/>
    <col min="11" max="11" width="9.140625" style="311" customWidth="1"/>
    <col min="12" max="12" width="12.57421875" style="311" customWidth="1"/>
    <col min="13" max="16384" width="9.140625" style="311" customWidth="1"/>
  </cols>
  <sheetData>
    <row r="1" spans="1:10" s="3" customFormat="1" ht="24.75" customHeight="1">
      <c r="A1" s="2"/>
      <c r="H1" s="379"/>
      <c r="I1" s="379"/>
      <c r="J1" s="379"/>
    </row>
    <row r="2" spans="1:10" s="3" customFormat="1" ht="24.75" customHeight="1">
      <c r="A2" s="2"/>
      <c r="H2" s="417" t="s">
        <v>792</v>
      </c>
      <c r="I2" s="417"/>
      <c r="J2" s="417"/>
    </row>
    <row r="3" spans="1:10" s="3" customFormat="1" ht="96.75" customHeight="1">
      <c r="A3" s="2"/>
      <c r="H3" s="417"/>
      <c r="I3" s="417"/>
      <c r="J3" s="417"/>
    </row>
    <row r="4" spans="1:10" s="309" customFormat="1" ht="22.5" customHeight="1">
      <c r="A4" s="7"/>
      <c r="B4" s="399" t="s">
        <v>397</v>
      </c>
      <c r="C4" s="399"/>
      <c r="D4" s="399"/>
      <c r="E4" s="399"/>
      <c r="F4" s="399"/>
      <c r="G4" s="399"/>
      <c r="H4" s="378"/>
      <c r="I4" s="378"/>
      <c r="J4" s="378"/>
    </row>
    <row r="5" spans="1:10" s="309" customFormat="1" ht="21.75" customHeight="1">
      <c r="A5" s="8"/>
      <c r="B5" s="409" t="s">
        <v>630</v>
      </c>
      <c r="C5" s="409"/>
      <c r="D5" s="409"/>
      <c r="E5" s="409"/>
      <c r="F5" s="409"/>
      <c r="G5" s="409"/>
      <c r="H5" s="409"/>
      <c r="I5" s="409"/>
      <c r="J5" s="409"/>
    </row>
    <row r="6" spans="1:10" s="310" customFormat="1" ht="15.75" thickBot="1">
      <c r="A6" s="4"/>
      <c r="B6" s="3"/>
      <c r="C6" s="3"/>
      <c r="D6" s="3"/>
      <c r="E6" s="3"/>
      <c r="F6" s="3"/>
      <c r="G6" s="3"/>
      <c r="H6" s="5"/>
      <c r="I6" s="5"/>
      <c r="J6" s="5"/>
    </row>
    <row r="7" spans="1:10" ht="13.5" thickBot="1">
      <c r="A7" s="418" t="s">
        <v>472</v>
      </c>
      <c r="B7" s="413" t="s">
        <v>360</v>
      </c>
      <c r="C7" s="414"/>
      <c r="D7" s="411" t="s">
        <v>254</v>
      </c>
      <c r="E7" s="386"/>
      <c r="F7" s="412"/>
      <c r="G7" s="371" t="s">
        <v>274</v>
      </c>
      <c r="H7" s="372"/>
      <c r="I7" s="372"/>
      <c r="J7" s="373"/>
    </row>
    <row r="8" spans="1:10" ht="30" customHeight="1" thickBot="1">
      <c r="A8" s="419"/>
      <c r="B8" s="415"/>
      <c r="C8" s="416"/>
      <c r="D8" s="410" t="s">
        <v>473</v>
      </c>
      <c r="E8" s="202" t="s">
        <v>428</v>
      </c>
      <c r="F8" s="203"/>
      <c r="G8" s="374" t="s">
        <v>275</v>
      </c>
      <c r="H8" s="375"/>
      <c r="I8" s="375"/>
      <c r="J8" s="376"/>
    </row>
    <row r="9" spans="1:10" ht="25.5">
      <c r="A9" s="419"/>
      <c r="B9" s="204" t="s">
        <v>361</v>
      </c>
      <c r="C9" s="205" t="s">
        <v>362</v>
      </c>
      <c r="D9" s="410"/>
      <c r="E9" s="206" t="s">
        <v>468</v>
      </c>
      <c r="F9" s="207" t="s">
        <v>469</v>
      </c>
      <c r="G9" s="156">
        <v>1</v>
      </c>
      <c r="H9" s="27">
        <v>2</v>
      </c>
      <c r="I9" s="27">
        <v>3</v>
      </c>
      <c r="J9" s="27">
        <v>4</v>
      </c>
    </row>
    <row r="10" spans="1:10" ht="12.75">
      <c r="A10" s="208">
        <v>1</v>
      </c>
      <c r="B10" s="208">
        <v>2</v>
      </c>
      <c r="C10" s="209" t="s">
        <v>363</v>
      </c>
      <c r="D10" s="210">
        <v>4</v>
      </c>
      <c r="E10" s="105">
        <v>5</v>
      </c>
      <c r="F10" s="211">
        <v>6</v>
      </c>
      <c r="G10" s="212">
        <v>7</v>
      </c>
      <c r="H10" s="174">
        <v>8</v>
      </c>
      <c r="I10" s="27">
        <v>9</v>
      </c>
      <c r="J10" s="174">
        <v>10</v>
      </c>
    </row>
    <row r="11" spans="1:12" ht="36.75" customHeight="1">
      <c r="A11" s="91">
        <v>4000</v>
      </c>
      <c r="B11" s="213" t="s">
        <v>716</v>
      </c>
      <c r="C11" s="214"/>
      <c r="D11" s="284">
        <f aca="true" t="shared" si="0" ref="D11:J11">SUM(D13,D174,D209)</f>
        <v>825904.8999999999</v>
      </c>
      <c r="E11" s="97">
        <f t="shared" si="0"/>
        <v>679893.7</v>
      </c>
      <c r="F11" s="221">
        <f t="shared" si="0"/>
        <v>230332.19999999998</v>
      </c>
      <c r="G11" s="239">
        <f t="shared" si="0"/>
        <v>326344.89999999997</v>
      </c>
      <c r="H11" s="35">
        <f t="shared" si="0"/>
        <v>490522.9999999999</v>
      </c>
      <c r="I11" s="35">
        <f t="shared" si="0"/>
        <v>660964.4</v>
      </c>
      <c r="J11" s="35">
        <f t="shared" si="0"/>
        <v>825904.8999999999</v>
      </c>
      <c r="L11" s="368"/>
    </row>
    <row r="12" spans="1:10" ht="12.75">
      <c r="A12" s="91"/>
      <c r="B12" s="215" t="s">
        <v>430</v>
      </c>
      <c r="C12" s="214"/>
      <c r="D12" s="99"/>
      <c r="E12" s="29"/>
      <c r="F12" s="216"/>
      <c r="G12" s="30"/>
      <c r="H12" s="115"/>
      <c r="I12" s="115"/>
      <c r="J12" s="115"/>
    </row>
    <row r="13" spans="1:10" ht="42" customHeight="1">
      <c r="A13" s="91">
        <v>4050</v>
      </c>
      <c r="B13" s="217" t="s">
        <v>717</v>
      </c>
      <c r="C13" s="218" t="s">
        <v>158</v>
      </c>
      <c r="D13" s="99">
        <f aca="true" t="shared" si="1" ref="D13:J13">SUM(D15,D28,D71,D86,D96,D130,D145)</f>
        <v>595572.7</v>
      </c>
      <c r="E13" s="29">
        <f t="shared" si="1"/>
        <v>679893.7</v>
      </c>
      <c r="F13" s="216">
        <f t="shared" si="1"/>
        <v>0</v>
      </c>
      <c r="G13" s="115">
        <f t="shared" si="1"/>
        <v>117288.7</v>
      </c>
      <c r="H13" s="115">
        <f t="shared" si="1"/>
        <v>280466.79999999993</v>
      </c>
      <c r="I13" s="115">
        <f t="shared" si="1"/>
        <v>435632.2</v>
      </c>
      <c r="J13" s="115">
        <f t="shared" si="1"/>
        <v>595572.7</v>
      </c>
    </row>
    <row r="14" spans="1:10" ht="12.75">
      <c r="A14" s="91"/>
      <c r="B14" s="215" t="s">
        <v>430</v>
      </c>
      <c r="C14" s="214"/>
      <c r="D14" s="99"/>
      <c r="E14" s="29"/>
      <c r="F14" s="216"/>
      <c r="G14" s="30"/>
      <c r="H14" s="115"/>
      <c r="I14" s="115"/>
      <c r="J14" s="115"/>
    </row>
    <row r="15" spans="1:10" ht="30.75" customHeight="1">
      <c r="A15" s="91">
        <v>4100</v>
      </c>
      <c r="B15" s="195" t="s">
        <v>718</v>
      </c>
      <c r="C15" s="219" t="s">
        <v>158</v>
      </c>
      <c r="D15" s="99">
        <f>SUM(D17,D22,D25)</f>
        <v>121555.6</v>
      </c>
      <c r="E15" s="29">
        <f>SUM(E17,E22,E25)</f>
        <v>121555.6</v>
      </c>
      <c r="F15" s="216" t="s">
        <v>165</v>
      </c>
      <c r="G15" s="30">
        <f>SUM(G17,G22,G25)</f>
        <v>28750</v>
      </c>
      <c r="H15" s="115">
        <f>SUM(H17,H22,H25)</f>
        <v>57890.2</v>
      </c>
      <c r="I15" s="115">
        <f>SUM(I17,I22,I25)</f>
        <v>89820</v>
      </c>
      <c r="J15" s="115">
        <f>SUM(J17,J22,J25)</f>
        <v>121555.6</v>
      </c>
    </row>
    <row r="16" spans="1:10" ht="12.75">
      <c r="A16" s="91"/>
      <c r="B16" s="215" t="s">
        <v>430</v>
      </c>
      <c r="C16" s="214"/>
      <c r="D16" s="99"/>
      <c r="E16" s="29"/>
      <c r="F16" s="216"/>
      <c r="G16" s="30"/>
      <c r="H16" s="115"/>
      <c r="I16" s="115"/>
      <c r="J16" s="115"/>
    </row>
    <row r="17" spans="1:10" ht="24">
      <c r="A17" s="91">
        <v>4110</v>
      </c>
      <c r="B17" s="220" t="s">
        <v>719</v>
      </c>
      <c r="C17" s="219" t="s">
        <v>158</v>
      </c>
      <c r="D17" s="99">
        <f>SUM(D19:D21)</f>
        <v>121555.6</v>
      </c>
      <c r="E17" s="29">
        <f>SUM(E19:E21)</f>
        <v>121555.6</v>
      </c>
      <c r="F17" s="221" t="s">
        <v>164</v>
      </c>
      <c r="G17" s="30">
        <f>SUM(G19:G21)</f>
        <v>28750</v>
      </c>
      <c r="H17" s="115">
        <f>SUM(H19:H21)</f>
        <v>57890.2</v>
      </c>
      <c r="I17" s="115">
        <f>SUM(I19:I21)</f>
        <v>89820</v>
      </c>
      <c r="J17" s="115">
        <f>SUM(J19:J21)</f>
        <v>121555.6</v>
      </c>
    </row>
    <row r="18" spans="1:10" ht="12.75">
      <c r="A18" s="91"/>
      <c r="B18" s="215" t="s">
        <v>429</v>
      </c>
      <c r="C18" s="219"/>
      <c r="D18" s="99"/>
      <c r="E18" s="29"/>
      <c r="F18" s="221"/>
      <c r="G18" s="30"/>
      <c r="H18" s="115"/>
      <c r="I18" s="115"/>
      <c r="J18" s="115"/>
    </row>
    <row r="19" spans="1:10" ht="24">
      <c r="A19" s="91">
        <v>4111</v>
      </c>
      <c r="B19" s="222" t="s">
        <v>364</v>
      </c>
      <c r="C19" s="223" t="s">
        <v>31</v>
      </c>
      <c r="D19" s="99">
        <f>SUM(E19:F19)</f>
        <v>116925.6</v>
      </c>
      <c r="E19" s="29">
        <v>116925.6</v>
      </c>
      <c r="F19" s="221" t="s">
        <v>164</v>
      </c>
      <c r="G19" s="30">
        <v>27750</v>
      </c>
      <c r="H19" s="115">
        <v>55560.2</v>
      </c>
      <c r="I19" s="115">
        <v>86390</v>
      </c>
      <c r="J19" s="115">
        <v>116925.6</v>
      </c>
    </row>
    <row r="20" spans="1:10" ht="24">
      <c r="A20" s="91">
        <v>4112</v>
      </c>
      <c r="B20" s="222" t="s">
        <v>365</v>
      </c>
      <c r="C20" s="223" t="s">
        <v>32</v>
      </c>
      <c r="D20" s="99">
        <f>SUM(E20:F20)</f>
        <v>4630</v>
      </c>
      <c r="E20" s="29">
        <v>4630</v>
      </c>
      <c r="F20" s="221" t="s">
        <v>164</v>
      </c>
      <c r="G20" s="29">
        <v>1000</v>
      </c>
      <c r="H20" s="80">
        <v>2330</v>
      </c>
      <c r="I20" s="29">
        <v>3430</v>
      </c>
      <c r="J20" s="29">
        <v>4630</v>
      </c>
    </row>
    <row r="21" spans="1:10" ht="12.75">
      <c r="A21" s="91">
        <v>4114</v>
      </c>
      <c r="B21" s="222" t="s">
        <v>366</v>
      </c>
      <c r="C21" s="223" t="s">
        <v>30</v>
      </c>
      <c r="D21" s="99">
        <f>SUM(E21:F21)</f>
        <v>0</v>
      </c>
      <c r="E21" s="29"/>
      <c r="F21" s="221" t="s">
        <v>164</v>
      </c>
      <c r="G21" s="30"/>
      <c r="H21" s="115"/>
      <c r="I21" s="115"/>
      <c r="J21" s="115"/>
    </row>
    <row r="22" spans="1:10" ht="24">
      <c r="A22" s="91">
        <v>4120</v>
      </c>
      <c r="B22" s="224" t="s">
        <v>720</v>
      </c>
      <c r="C22" s="219" t="s">
        <v>158</v>
      </c>
      <c r="D22" s="99">
        <f>SUM(D24)</f>
        <v>0</v>
      </c>
      <c r="E22" s="29">
        <f>SUM(E24)</f>
        <v>0</v>
      </c>
      <c r="F22" s="221" t="s">
        <v>164</v>
      </c>
      <c r="G22" s="30">
        <f>SUM(G24)</f>
        <v>0</v>
      </c>
      <c r="H22" s="115">
        <f>SUM(H24)</f>
        <v>0</v>
      </c>
      <c r="I22" s="115">
        <f>SUM(I24)</f>
        <v>0</v>
      </c>
      <c r="J22" s="115">
        <f>SUM(J24)</f>
        <v>0</v>
      </c>
    </row>
    <row r="23" spans="1:10" ht="12.75">
      <c r="A23" s="91"/>
      <c r="B23" s="215" t="s">
        <v>429</v>
      </c>
      <c r="C23" s="219"/>
      <c r="D23" s="99"/>
      <c r="E23" s="29"/>
      <c r="F23" s="221"/>
      <c r="G23" s="30"/>
      <c r="H23" s="115"/>
      <c r="I23" s="115"/>
      <c r="J23" s="115"/>
    </row>
    <row r="24" spans="1:10" ht="13.5" customHeight="1">
      <c r="A24" s="91">
        <v>4121</v>
      </c>
      <c r="B24" s="222" t="s">
        <v>367</v>
      </c>
      <c r="C24" s="223" t="s">
        <v>33</v>
      </c>
      <c r="D24" s="99">
        <f>SUM(E24:F24)</f>
        <v>0</v>
      </c>
      <c r="E24" s="29"/>
      <c r="F24" s="221" t="s">
        <v>164</v>
      </c>
      <c r="G24" s="30"/>
      <c r="H24" s="115"/>
      <c r="I24" s="115"/>
      <c r="J24" s="115"/>
    </row>
    <row r="25" spans="1:10" ht="25.5" customHeight="1">
      <c r="A25" s="91">
        <v>4130</v>
      </c>
      <c r="B25" s="224" t="s">
        <v>721</v>
      </c>
      <c r="C25" s="219" t="s">
        <v>158</v>
      </c>
      <c r="D25" s="99">
        <f>SUM(D27)</f>
        <v>0</v>
      </c>
      <c r="E25" s="29">
        <f>SUM(E27)</f>
        <v>0</v>
      </c>
      <c r="F25" s="216" t="s">
        <v>165</v>
      </c>
      <c r="G25" s="30">
        <f>SUM(G27)</f>
        <v>0</v>
      </c>
      <c r="H25" s="115">
        <f>SUM(H27)</f>
        <v>0</v>
      </c>
      <c r="I25" s="115">
        <f>SUM(I27)</f>
        <v>0</v>
      </c>
      <c r="J25" s="115">
        <f>SUM(J27)</f>
        <v>0</v>
      </c>
    </row>
    <row r="26" spans="1:10" ht="12.75">
      <c r="A26" s="91"/>
      <c r="B26" s="215" t="s">
        <v>429</v>
      </c>
      <c r="C26" s="219"/>
      <c r="D26" s="99"/>
      <c r="E26" s="29"/>
      <c r="F26" s="221"/>
      <c r="G26" s="30"/>
      <c r="H26" s="115"/>
      <c r="I26" s="115"/>
      <c r="J26" s="115"/>
    </row>
    <row r="27" spans="1:10" ht="13.5" customHeight="1">
      <c r="A27" s="91">
        <v>4131</v>
      </c>
      <c r="B27" s="224" t="s">
        <v>34</v>
      </c>
      <c r="C27" s="223" t="s">
        <v>35</v>
      </c>
      <c r="D27" s="99">
        <f>SUM(E27:F27)</f>
        <v>0</v>
      </c>
      <c r="E27" s="29"/>
      <c r="F27" s="221" t="s">
        <v>165</v>
      </c>
      <c r="G27" s="30"/>
      <c r="H27" s="115"/>
      <c r="I27" s="115"/>
      <c r="J27" s="115"/>
    </row>
    <row r="28" spans="1:10" ht="36" customHeight="1">
      <c r="A28" s="91">
        <v>4200</v>
      </c>
      <c r="B28" s="222" t="s">
        <v>722</v>
      </c>
      <c r="C28" s="219" t="s">
        <v>158</v>
      </c>
      <c r="D28" s="99">
        <f>SUM(D30,D39,D44,D54,D57,D61)</f>
        <v>69218.2</v>
      </c>
      <c r="E28" s="29">
        <f>SUM(E30,E39,E44,E54,E57,E61)</f>
        <v>69218.2</v>
      </c>
      <c r="F28" s="221" t="s">
        <v>164</v>
      </c>
      <c r="G28" s="30">
        <f>SUM(G30,G39,G44,G54,G57,G61)</f>
        <v>12303.5</v>
      </c>
      <c r="H28" s="115">
        <f>SUM(H30,H39,H44,H54,H57,H61)</f>
        <v>43189.1</v>
      </c>
      <c r="I28" s="115">
        <f>SUM(I30,I39,I44,I54,I57,I61)</f>
        <v>56148</v>
      </c>
      <c r="J28" s="115">
        <f>SUM(J30,J39,J44,J54,J57,J61)</f>
        <v>69218.2</v>
      </c>
    </row>
    <row r="29" spans="1:10" ht="12.75">
      <c r="A29" s="91"/>
      <c r="B29" s="215" t="s">
        <v>430</v>
      </c>
      <c r="C29" s="214"/>
      <c r="D29" s="99"/>
      <c r="E29" s="29"/>
      <c r="F29" s="216"/>
      <c r="G29" s="30"/>
      <c r="H29" s="115"/>
      <c r="I29" s="115"/>
      <c r="J29" s="115"/>
    </row>
    <row r="30" spans="1:10" ht="33">
      <c r="A30" s="91">
        <v>4210</v>
      </c>
      <c r="B30" s="224" t="s">
        <v>723</v>
      </c>
      <c r="C30" s="219" t="s">
        <v>158</v>
      </c>
      <c r="D30" s="99">
        <f>SUM(D32:D38)</f>
        <v>19019.8</v>
      </c>
      <c r="E30" s="29">
        <f>SUM(E32:E38)</f>
        <v>19019.8</v>
      </c>
      <c r="F30" s="221" t="s">
        <v>164</v>
      </c>
      <c r="G30" s="30">
        <f>SUM(G32:G38)</f>
        <v>5610.8</v>
      </c>
      <c r="H30" s="115">
        <f>SUM(H32:H38)</f>
        <v>9919.800000000001</v>
      </c>
      <c r="I30" s="115">
        <f>SUM(I32:I38)</f>
        <v>14089.800000000001</v>
      </c>
      <c r="J30" s="115">
        <f>SUM(J32:J38)</f>
        <v>19019.8</v>
      </c>
    </row>
    <row r="31" spans="1:10" ht="12.75">
      <c r="A31" s="91"/>
      <c r="B31" s="215" t="s">
        <v>429</v>
      </c>
      <c r="C31" s="219"/>
      <c r="D31" s="99"/>
      <c r="E31" s="29"/>
      <c r="F31" s="221"/>
      <c r="G31" s="30"/>
      <c r="H31" s="115"/>
      <c r="I31" s="115"/>
      <c r="J31" s="115"/>
    </row>
    <row r="32" spans="1:10" ht="24">
      <c r="A32" s="91">
        <v>4211</v>
      </c>
      <c r="B32" s="222" t="s">
        <v>36</v>
      </c>
      <c r="C32" s="223" t="s">
        <v>37</v>
      </c>
      <c r="D32" s="99">
        <f aca="true" t="shared" si="2" ref="D32:D38">SUM(E32:F32)</f>
        <v>0</v>
      </c>
      <c r="E32" s="29"/>
      <c r="F32" s="221" t="s">
        <v>164</v>
      </c>
      <c r="G32" s="30"/>
      <c r="H32" s="115"/>
      <c r="I32" s="115"/>
      <c r="J32" s="115"/>
    </row>
    <row r="33" spans="1:10" ht="12.75">
      <c r="A33" s="91">
        <v>4212</v>
      </c>
      <c r="B33" s="224" t="s">
        <v>724</v>
      </c>
      <c r="C33" s="223" t="s">
        <v>38</v>
      </c>
      <c r="D33" s="99">
        <f t="shared" si="2"/>
        <v>17055.6</v>
      </c>
      <c r="E33" s="29">
        <v>17055.6</v>
      </c>
      <c r="F33" s="221" t="s">
        <v>164</v>
      </c>
      <c r="G33" s="30">
        <v>5236.6</v>
      </c>
      <c r="H33" s="115">
        <v>9155.6</v>
      </c>
      <c r="I33" s="115">
        <v>12455.6</v>
      </c>
      <c r="J33" s="115">
        <v>17055.6</v>
      </c>
    </row>
    <row r="34" spans="1:10" ht="12.75">
      <c r="A34" s="91">
        <v>4213</v>
      </c>
      <c r="B34" s="222" t="s">
        <v>368</v>
      </c>
      <c r="C34" s="223" t="s">
        <v>39</v>
      </c>
      <c r="D34" s="99">
        <f t="shared" si="2"/>
        <v>509</v>
      </c>
      <c r="E34" s="29">
        <v>509</v>
      </c>
      <c r="F34" s="221" t="s">
        <v>164</v>
      </c>
      <c r="G34" s="30">
        <v>109</v>
      </c>
      <c r="H34" s="115">
        <v>259</v>
      </c>
      <c r="I34" s="115">
        <v>409</v>
      </c>
      <c r="J34" s="115">
        <v>509</v>
      </c>
    </row>
    <row r="35" spans="1:10" ht="12.75">
      <c r="A35" s="91">
        <v>4214</v>
      </c>
      <c r="B35" s="222" t="s">
        <v>369</v>
      </c>
      <c r="C35" s="223" t="s">
        <v>40</v>
      </c>
      <c r="D35" s="99">
        <f t="shared" si="2"/>
        <v>955.2</v>
      </c>
      <c r="E35" s="29">
        <v>955.2</v>
      </c>
      <c r="F35" s="221" t="s">
        <v>164</v>
      </c>
      <c r="G35" s="29">
        <v>265.2</v>
      </c>
      <c r="H35" s="80">
        <v>505.2</v>
      </c>
      <c r="I35" s="29">
        <v>725.2</v>
      </c>
      <c r="J35" s="29">
        <v>955.2</v>
      </c>
    </row>
    <row r="36" spans="1:10" ht="12.75">
      <c r="A36" s="91">
        <v>4215</v>
      </c>
      <c r="B36" s="222" t="s">
        <v>370</v>
      </c>
      <c r="C36" s="223" t="s">
        <v>41</v>
      </c>
      <c r="D36" s="99">
        <f t="shared" si="2"/>
        <v>500</v>
      </c>
      <c r="E36" s="29">
        <v>500</v>
      </c>
      <c r="F36" s="221" t="s">
        <v>164</v>
      </c>
      <c r="G36" s="29"/>
      <c r="H36" s="80"/>
      <c r="I36" s="29">
        <v>500</v>
      </c>
      <c r="J36" s="29">
        <v>500</v>
      </c>
    </row>
    <row r="37" spans="1:10" ht="17.25" customHeight="1">
      <c r="A37" s="91">
        <v>4216</v>
      </c>
      <c r="B37" s="222" t="s">
        <v>371</v>
      </c>
      <c r="C37" s="223" t="s">
        <v>42</v>
      </c>
      <c r="D37" s="99">
        <f t="shared" si="2"/>
        <v>0</v>
      </c>
      <c r="E37" s="29"/>
      <c r="F37" s="221" t="s">
        <v>164</v>
      </c>
      <c r="G37" s="30"/>
      <c r="H37" s="115"/>
      <c r="I37" s="115"/>
      <c r="J37" s="115"/>
    </row>
    <row r="38" spans="1:10" ht="12.75">
      <c r="A38" s="91">
        <v>4217</v>
      </c>
      <c r="B38" s="222" t="s">
        <v>372</v>
      </c>
      <c r="C38" s="223" t="s">
        <v>43</v>
      </c>
      <c r="D38" s="99">
        <f t="shared" si="2"/>
        <v>0</v>
      </c>
      <c r="E38" s="29"/>
      <c r="F38" s="221" t="s">
        <v>164</v>
      </c>
      <c r="G38" s="30"/>
      <c r="H38" s="115"/>
      <c r="I38" s="115"/>
      <c r="J38" s="115"/>
    </row>
    <row r="39" spans="1:10" ht="24">
      <c r="A39" s="91">
        <v>4220</v>
      </c>
      <c r="B39" s="224" t="s">
        <v>725</v>
      </c>
      <c r="C39" s="219" t="s">
        <v>158</v>
      </c>
      <c r="D39" s="99">
        <f>SUM(D41:D43)</f>
        <v>1024</v>
      </c>
      <c r="E39" s="29">
        <f>SUM(E41:E43)</f>
        <v>1024</v>
      </c>
      <c r="F39" s="221" t="s">
        <v>164</v>
      </c>
      <c r="G39" s="30">
        <f>SUM(G41:G43)</f>
        <v>210</v>
      </c>
      <c r="H39" s="115">
        <f>SUM(H41:H43)</f>
        <v>520</v>
      </c>
      <c r="I39" s="115">
        <f>SUM(I41:I43)</f>
        <v>764</v>
      </c>
      <c r="J39" s="115">
        <f>SUM(J41:J43)</f>
        <v>1024</v>
      </c>
    </row>
    <row r="40" spans="1:10" ht="12.75">
      <c r="A40" s="91"/>
      <c r="B40" s="215" t="s">
        <v>429</v>
      </c>
      <c r="C40" s="219"/>
      <c r="D40" s="99"/>
      <c r="E40" s="29"/>
      <c r="F40" s="221"/>
      <c r="G40" s="30"/>
      <c r="H40" s="115"/>
      <c r="I40" s="115"/>
      <c r="J40" s="115"/>
    </row>
    <row r="41" spans="1:10" ht="12.75">
      <c r="A41" s="91">
        <v>4221</v>
      </c>
      <c r="B41" s="222" t="s">
        <v>373</v>
      </c>
      <c r="C41" s="312">
        <v>4221</v>
      </c>
      <c r="D41" s="99">
        <f>SUM(E41:F41)</f>
        <v>1024</v>
      </c>
      <c r="E41" s="29">
        <v>1024</v>
      </c>
      <c r="F41" s="221" t="s">
        <v>164</v>
      </c>
      <c r="G41" s="29">
        <v>210</v>
      </c>
      <c r="H41" s="80">
        <v>520</v>
      </c>
      <c r="I41" s="29">
        <v>764</v>
      </c>
      <c r="J41" s="29">
        <v>1024</v>
      </c>
    </row>
    <row r="42" spans="1:10" ht="12.75">
      <c r="A42" s="91">
        <v>4222</v>
      </c>
      <c r="B42" s="222" t="s">
        <v>374</v>
      </c>
      <c r="C42" s="223" t="s">
        <v>120</v>
      </c>
      <c r="D42" s="99">
        <f>SUM(E42:F42)</f>
        <v>0</v>
      </c>
      <c r="E42" s="29"/>
      <c r="F42" s="221" t="s">
        <v>164</v>
      </c>
      <c r="G42" s="29"/>
      <c r="H42" s="80"/>
      <c r="I42" s="29"/>
      <c r="J42" s="29"/>
    </row>
    <row r="43" spans="1:10" ht="12.75">
      <c r="A43" s="91">
        <v>4223</v>
      </c>
      <c r="B43" s="222" t="s">
        <v>375</v>
      </c>
      <c r="C43" s="223" t="s">
        <v>121</v>
      </c>
      <c r="D43" s="99">
        <f>SUM(E43:F43)</f>
        <v>0</v>
      </c>
      <c r="E43" s="29"/>
      <c r="F43" s="221" t="s">
        <v>164</v>
      </c>
      <c r="G43" s="30"/>
      <c r="H43" s="115"/>
      <c r="I43" s="115"/>
      <c r="J43" s="115"/>
    </row>
    <row r="44" spans="1:10" ht="31.5" customHeight="1">
      <c r="A44" s="91">
        <v>4230</v>
      </c>
      <c r="B44" s="225" t="s">
        <v>726</v>
      </c>
      <c r="C44" s="219" t="s">
        <v>158</v>
      </c>
      <c r="D44" s="99">
        <f>SUM(D46:D53)</f>
        <v>14610.4</v>
      </c>
      <c r="E44" s="29">
        <f>SUM(E46:E53)</f>
        <v>14610.4</v>
      </c>
      <c r="F44" s="221" t="s">
        <v>164</v>
      </c>
      <c r="G44" s="30">
        <f>SUM(G46:G53)</f>
        <v>2212.4</v>
      </c>
      <c r="H44" s="115">
        <f>SUM(H46:H53)</f>
        <v>6144.9</v>
      </c>
      <c r="I44" s="115">
        <f>SUM(I46:I53)</f>
        <v>9902</v>
      </c>
      <c r="J44" s="115">
        <f>SUM(J46:J53)</f>
        <v>14610.4</v>
      </c>
    </row>
    <row r="45" spans="1:10" ht="12.75">
      <c r="A45" s="91"/>
      <c r="B45" s="215" t="s">
        <v>429</v>
      </c>
      <c r="C45" s="219"/>
      <c r="D45" s="99"/>
      <c r="E45" s="29"/>
      <c r="F45" s="221"/>
      <c r="G45" s="30"/>
      <c r="H45" s="115"/>
      <c r="I45" s="115"/>
      <c r="J45" s="115"/>
    </row>
    <row r="46" spans="1:10" ht="12.75">
      <c r="A46" s="91">
        <v>4231</v>
      </c>
      <c r="B46" s="222" t="s">
        <v>376</v>
      </c>
      <c r="C46" s="223" t="s">
        <v>122</v>
      </c>
      <c r="D46" s="99">
        <f>SUM(E46:F46)</f>
        <v>0</v>
      </c>
      <c r="E46" s="29"/>
      <c r="F46" s="221" t="s">
        <v>164</v>
      </c>
      <c r="G46" s="29"/>
      <c r="H46" s="80"/>
      <c r="I46" s="29"/>
      <c r="J46" s="29"/>
    </row>
    <row r="47" spans="1:10" ht="12.75">
      <c r="A47" s="91">
        <v>4232</v>
      </c>
      <c r="B47" s="222" t="s">
        <v>377</v>
      </c>
      <c r="C47" s="223" t="s">
        <v>123</v>
      </c>
      <c r="D47" s="99">
        <f aca="true" t="shared" si="3" ref="D47:D53">SUM(E47:F47)</f>
        <v>780</v>
      </c>
      <c r="E47" s="29">
        <v>780</v>
      </c>
      <c r="F47" s="221" t="s">
        <v>164</v>
      </c>
      <c r="G47" s="90">
        <v>150</v>
      </c>
      <c r="H47" s="104">
        <v>300</v>
      </c>
      <c r="I47" s="90">
        <v>630</v>
      </c>
      <c r="J47" s="90">
        <v>780</v>
      </c>
    </row>
    <row r="48" spans="1:10" ht="24">
      <c r="A48" s="91">
        <v>4233</v>
      </c>
      <c r="B48" s="222" t="s">
        <v>378</v>
      </c>
      <c r="C48" s="223" t="s">
        <v>124</v>
      </c>
      <c r="D48" s="99">
        <f t="shared" si="3"/>
        <v>0</v>
      </c>
      <c r="E48" s="29"/>
      <c r="F48" s="221" t="s">
        <v>164</v>
      </c>
      <c r="G48" s="29"/>
      <c r="H48" s="80"/>
      <c r="I48" s="29"/>
      <c r="J48" s="29"/>
    </row>
    <row r="49" spans="1:10" ht="12.75">
      <c r="A49" s="91">
        <v>4234</v>
      </c>
      <c r="B49" s="222" t="s">
        <v>379</v>
      </c>
      <c r="C49" s="223" t="s">
        <v>125</v>
      </c>
      <c r="D49" s="99">
        <f t="shared" si="3"/>
        <v>500</v>
      </c>
      <c r="E49" s="29">
        <v>500</v>
      </c>
      <c r="F49" s="221" t="s">
        <v>164</v>
      </c>
      <c r="G49" s="30">
        <v>200</v>
      </c>
      <c r="H49" s="115">
        <v>300</v>
      </c>
      <c r="I49" s="115">
        <v>400</v>
      </c>
      <c r="J49" s="115">
        <v>500</v>
      </c>
    </row>
    <row r="50" spans="1:10" ht="12.75">
      <c r="A50" s="91">
        <v>4235</v>
      </c>
      <c r="B50" s="226" t="s">
        <v>380</v>
      </c>
      <c r="C50" s="227">
        <v>4235</v>
      </c>
      <c r="D50" s="99">
        <f t="shared" si="3"/>
        <v>0</v>
      </c>
      <c r="E50" s="29"/>
      <c r="F50" s="221" t="s">
        <v>164</v>
      </c>
      <c r="G50" s="30"/>
      <c r="H50" s="115"/>
      <c r="I50" s="115"/>
      <c r="J50" s="115"/>
    </row>
    <row r="51" spans="1:10" ht="18" customHeight="1">
      <c r="A51" s="91">
        <v>4236</v>
      </c>
      <c r="B51" s="222" t="s">
        <v>381</v>
      </c>
      <c r="C51" s="223" t="s">
        <v>126</v>
      </c>
      <c r="D51" s="99">
        <f t="shared" si="3"/>
        <v>0</v>
      </c>
      <c r="E51" s="29"/>
      <c r="F51" s="221" t="s">
        <v>164</v>
      </c>
      <c r="G51" s="30"/>
      <c r="H51" s="115"/>
      <c r="I51" s="115"/>
      <c r="J51" s="115"/>
    </row>
    <row r="52" spans="1:10" ht="12.75">
      <c r="A52" s="91">
        <v>4237</v>
      </c>
      <c r="B52" s="222" t="s">
        <v>382</v>
      </c>
      <c r="C52" s="223" t="s">
        <v>127</v>
      </c>
      <c r="D52" s="99">
        <f t="shared" si="3"/>
        <v>300</v>
      </c>
      <c r="E52" s="29">
        <v>300</v>
      </c>
      <c r="F52" s="221" t="s">
        <v>164</v>
      </c>
      <c r="G52" s="29">
        <v>70</v>
      </c>
      <c r="H52" s="80">
        <v>150</v>
      </c>
      <c r="I52" s="29">
        <v>230</v>
      </c>
      <c r="J52" s="29">
        <v>300</v>
      </c>
    </row>
    <row r="53" spans="1:10" ht="12.75">
      <c r="A53" s="91">
        <v>4238</v>
      </c>
      <c r="B53" s="222" t="s">
        <v>383</v>
      </c>
      <c r="C53" s="223" t="s">
        <v>128</v>
      </c>
      <c r="D53" s="99">
        <f t="shared" si="3"/>
        <v>13030.4</v>
      </c>
      <c r="E53" s="29">
        <v>13030.4</v>
      </c>
      <c r="F53" s="221" t="s">
        <v>164</v>
      </c>
      <c r="G53" s="30">
        <v>1792.4</v>
      </c>
      <c r="H53" s="115">
        <v>5394.9</v>
      </c>
      <c r="I53" s="115">
        <v>8642</v>
      </c>
      <c r="J53" s="115">
        <v>13030.4</v>
      </c>
    </row>
    <row r="54" spans="1:10" ht="24">
      <c r="A54" s="91">
        <v>4240</v>
      </c>
      <c r="B54" s="224" t="s">
        <v>727</v>
      </c>
      <c r="C54" s="219" t="s">
        <v>158</v>
      </c>
      <c r="D54" s="99">
        <f>SUM(D56)</f>
        <v>1700</v>
      </c>
      <c r="E54" s="29">
        <f>SUM(E56)</f>
        <v>1700</v>
      </c>
      <c r="F54" s="221" t="s">
        <v>164</v>
      </c>
      <c r="G54" s="30">
        <f>SUM(G56)</f>
        <v>450</v>
      </c>
      <c r="H54" s="115">
        <f>SUM(H56)</f>
        <v>1250</v>
      </c>
      <c r="I54" s="115">
        <f>SUM(I56)</f>
        <v>1700</v>
      </c>
      <c r="J54" s="115">
        <f>SUM(J56)</f>
        <v>1700</v>
      </c>
    </row>
    <row r="55" spans="1:10" ht="12.75">
      <c r="A55" s="91"/>
      <c r="B55" s="215" t="s">
        <v>429</v>
      </c>
      <c r="C55" s="219"/>
      <c r="D55" s="99"/>
      <c r="E55" s="29"/>
      <c r="F55" s="221"/>
      <c r="G55" s="30"/>
      <c r="H55" s="115"/>
      <c r="I55" s="115"/>
      <c r="J55" s="115"/>
    </row>
    <row r="56" spans="1:10" ht="12.75">
      <c r="A56" s="91">
        <v>4241</v>
      </c>
      <c r="B56" s="222" t="s">
        <v>384</v>
      </c>
      <c r="C56" s="223" t="s">
        <v>129</v>
      </c>
      <c r="D56" s="99">
        <f>SUM(E56:F56)</f>
        <v>1700</v>
      </c>
      <c r="E56" s="29">
        <v>1700</v>
      </c>
      <c r="F56" s="221" t="s">
        <v>164</v>
      </c>
      <c r="G56" s="30">
        <v>450</v>
      </c>
      <c r="H56" s="115">
        <v>1250</v>
      </c>
      <c r="I56" s="115">
        <v>1700</v>
      </c>
      <c r="J56" s="115">
        <v>1700</v>
      </c>
    </row>
    <row r="57" spans="1:10" ht="28.5" customHeight="1">
      <c r="A57" s="91">
        <v>4250</v>
      </c>
      <c r="B57" s="224" t="s">
        <v>728</v>
      </c>
      <c r="C57" s="219" t="s">
        <v>158</v>
      </c>
      <c r="D57" s="99">
        <f>SUM(D59:D60)</f>
        <v>3763.5</v>
      </c>
      <c r="E57" s="29">
        <f>SUM(E59:E60)</f>
        <v>3763.5</v>
      </c>
      <c r="F57" s="221" t="s">
        <v>164</v>
      </c>
      <c r="G57" s="30">
        <f>SUM(G59:G60)</f>
        <v>628.5</v>
      </c>
      <c r="H57" s="115">
        <f>SUM(H59:H60)</f>
        <v>1743.5</v>
      </c>
      <c r="I57" s="115">
        <f>SUM(I59:I60)</f>
        <v>2658.5</v>
      </c>
      <c r="J57" s="115">
        <f>SUM(J59:J60)</f>
        <v>3763.5</v>
      </c>
    </row>
    <row r="58" spans="1:10" ht="12.75">
      <c r="A58" s="91"/>
      <c r="B58" s="215" t="s">
        <v>429</v>
      </c>
      <c r="C58" s="219"/>
      <c r="D58" s="99"/>
      <c r="E58" s="29"/>
      <c r="F58" s="221"/>
      <c r="G58" s="30"/>
      <c r="H58" s="115"/>
      <c r="I58" s="115"/>
      <c r="J58" s="115"/>
    </row>
    <row r="59" spans="1:10" ht="24">
      <c r="A59" s="91">
        <v>4251</v>
      </c>
      <c r="B59" s="222" t="s">
        <v>385</v>
      </c>
      <c r="C59" s="223" t="s">
        <v>130</v>
      </c>
      <c r="D59" s="99">
        <f>SUM(E59:F59)</f>
        <v>1000</v>
      </c>
      <c r="E59" s="29">
        <v>1000</v>
      </c>
      <c r="F59" s="221" t="s">
        <v>164</v>
      </c>
      <c r="G59" s="29"/>
      <c r="H59" s="80">
        <v>300</v>
      </c>
      <c r="I59" s="115">
        <v>600</v>
      </c>
      <c r="J59" s="115">
        <v>1000</v>
      </c>
    </row>
    <row r="60" spans="1:10" ht="24">
      <c r="A60" s="91">
        <v>4252</v>
      </c>
      <c r="B60" s="222" t="s">
        <v>386</v>
      </c>
      <c r="C60" s="223" t="s">
        <v>131</v>
      </c>
      <c r="D60" s="99">
        <f>SUM(E60:F60)</f>
        <v>2763.5</v>
      </c>
      <c r="E60" s="29">
        <v>2763.5</v>
      </c>
      <c r="F60" s="221" t="s">
        <v>164</v>
      </c>
      <c r="G60" s="29">
        <v>628.5</v>
      </c>
      <c r="H60" s="80">
        <v>1443.5</v>
      </c>
      <c r="I60" s="29">
        <v>2058.5</v>
      </c>
      <c r="J60" s="29">
        <v>2763.5</v>
      </c>
    </row>
    <row r="61" spans="1:10" ht="33">
      <c r="A61" s="91">
        <v>4260</v>
      </c>
      <c r="B61" s="224" t="s">
        <v>729</v>
      </c>
      <c r="C61" s="219" t="s">
        <v>158</v>
      </c>
      <c r="D61" s="99">
        <f>SUM(D63:D70)</f>
        <v>29100.5</v>
      </c>
      <c r="E61" s="29">
        <f>SUM(E63:E70)</f>
        <v>29100.5</v>
      </c>
      <c r="F61" s="221" t="s">
        <v>164</v>
      </c>
      <c r="G61" s="30">
        <f>SUM(G63:G70)</f>
        <v>3191.8</v>
      </c>
      <c r="H61" s="115">
        <f>SUM(H63:H70)</f>
        <v>23610.899999999998</v>
      </c>
      <c r="I61" s="115">
        <f>SUM(I63:I70)</f>
        <v>27033.7</v>
      </c>
      <c r="J61" s="115">
        <f>SUM(J63:J70)</f>
        <v>29100.5</v>
      </c>
    </row>
    <row r="62" spans="1:10" ht="12.75">
      <c r="A62" s="91"/>
      <c r="B62" s="215" t="s">
        <v>429</v>
      </c>
      <c r="C62" s="219"/>
      <c r="D62" s="99"/>
      <c r="E62" s="29"/>
      <c r="F62" s="221"/>
      <c r="G62" s="30"/>
      <c r="H62" s="115"/>
      <c r="I62" s="115"/>
      <c r="J62" s="115"/>
    </row>
    <row r="63" spans="1:10" ht="12.75">
      <c r="A63" s="91">
        <v>4261</v>
      </c>
      <c r="B63" s="222" t="s">
        <v>387</v>
      </c>
      <c r="C63" s="223" t="s">
        <v>132</v>
      </c>
      <c r="D63" s="99">
        <f aca="true" t="shared" si="4" ref="D63:D70">SUM(E63:F63)</f>
        <v>999.2</v>
      </c>
      <c r="E63" s="29">
        <v>999.2</v>
      </c>
      <c r="F63" s="221" t="s">
        <v>164</v>
      </c>
      <c r="G63" s="29">
        <v>482.9</v>
      </c>
      <c r="H63" s="80">
        <v>659.7</v>
      </c>
      <c r="I63" s="29">
        <v>782.4</v>
      </c>
      <c r="J63" s="29">
        <v>999.2</v>
      </c>
    </row>
    <row r="64" spans="1:10" ht="12.75">
      <c r="A64" s="91">
        <v>4262</v>
      </c>
      <c r="B64" s="222" t="s">
        <v>388</v>
      </c>
      <c r="C64" s="223" t="s">
        <v>133</v>
      </c>
      <c r="D64" s="99">
        <f t="shared" si="4"/>
        <v>0</v>
      </c>
      <c r="E64" s="29"/>
      <c r="F64" s="221" t="s">
        <v>164</v>
      </c>
      <c r="G64" s="30"/>
      <c r="H64" s="115"/>
      <c r="I64" s="115"/>
      <c r="J64" s="115"/>
    </row>
    <row r="65" spans="1:10" ht="24">
      <c r="A65" s="91">
        <v>4263</v>
      </c>
      <c r="B65" s="222" t="s">
        <v>49</v>
      </c>
      <c r="C65" s="223" t="s">
        <v>134</v>
      </c>
      <c r="D65" s="99">
        <f t="shared" si="4"/>
        <v>0</v>
      </c>
      <c r="E65" s="29"/>
      <c r="F65" s="221" t="s">
        <v>164</v>
      </c>
      <c r="G65" s="30"/>
      <c r="H65" s="115"/>
      <c r="I65" s="115"/>
      <c r="J65" s="115"/>
    </row>
    <row r="66" spans="1:10" ht="12.75">
      <c r="A66" s="91">
        <v>4264</v>
      </c>
      <c r="B66" s="222" t="s">
        <v>389</v>
      </c>
      <c r="C66" s="223" t="s">
        <v>135</v>
      </c>
      <c r="D66" s="99">
        <f t="shared" si="4"/>
        <v>4757.6</v>
      </c>
      <c r="E66" s="29">
        <v>4757.6</v>
      </c>
      <c r="F66" s="221" t="s">
        <v>164</v>
      </c>
      <c r="G66" s="29">
        <v>1357.6</v>
      </c>
      <c r="H66" s="80">
        <v>2557.6</v>
      </c>
      <c r="I66" s="29">
        <v>3757.6</v>
      </c>
      <c r="J66" s="29">
        <v>4757.6</v>
      </c>
    </row>
    <row r="67" spans="1:10" ht="24">
      <c r="A67" s="91">
        <v>4265</v>
      </c>
      <c r="B67" s="228" t="s">
        <v>390</v>
      </c>
      <c r="C67" s="223" t="s">
        <v>136</v>
      </c>
      <c r="D67" s="99">
        <f t="shared" si="4"/>
        <v>0</v>
      </c>
      <c r="E67" s="29"/>
      <c r="F67" s="221" t="s">
        <v>164</v>
      </c>
      <c r="G67" s="30"/>
      <c r="H67" s="115"/>
      <c r="I67" s="115"/>
      <c r="J67" s="115"/>
    </row>
    <row r="68" spans="1:10" ht="12.75">
      <c r="A68" s="91">
        <v>4266</v>
      </c>
      <c r="B68" s="222" t="s">
        <v>391</v>
      </c>
      <c r="C68" s="223" t="s">
        <v>137</v>
      </c>
      <c r="D68" s="99">
        <f t="shared" si="4"/>
        <v>0</v>
      </c>
      <c r="E68" s="29"/>
      <c r="F68" s="221" t="s">
        <v>164</v>
      </c>
      <c r="G68" s="30"/>
      <c r="H68" s="115"/>
      <c r="I68" s="115"/>
      <c r="J68" s="115"/>
    </row>
    <row r="69" spans="1:10" ht="12.75">
      <c r="A69" s="91">
        <v>4267</v>
      </c>
      <c r="B69" s="222" t="s">
        <v>392</v>
      </c>
      <c r="C69" s="223" t="s">
        <v>138</v>
      </c>
      <c r="D69" s="99">
        <f t="shared" si="4"/>
        <v>1500</v>
      </c>
      <c r="E69" s="29">
        <v>1500</v>
      </c>
      <c r="F69" s="221" t="s">
        <v>164</v>
      </c>
      <c r="G69" s="29">
        <v>500</v>
      </c>
      <c r="H69" s="80">
        <v>850</v>
      </c>
      <c r="I69" s="29">
        <v>1150</v>
      </c>
      <c r="J69" s="29">
        <v>1500</v>
      </c>
    </row>
    <row r="70" spans="1:10" ht="12.75">
      <c r="A70" s="91">
        <v>4268</v>
      </c>
      <c r="B70" s="222" t="s">
        <v>393</v>
      </c>
      <c r="C70" s="223" t="s">
        <v>139</v>
      </c>
      <c r="D70" s="99">
        <f t="shared" si="4"/>
        <v>21843.7</v>
      </c>
      <c r="E70" s="29">
        <v>21843.7</v>
      </c>
      <c r="F70" s="221" t="s">
        <v>164</v>
      </c>
      <c r="G70" s="30">
        <v>851.3</v>
      </c>
      <c r="H70" s="115">
        <v>19543.6</v>
      </c>
      <c r="I70" s="115">
        <v>21343.7</v>
      </c>
      <c r="J70" s="115">
        <v>21843.7</v>
      </c>
    </row>
    <row r="71" spans="1:10" ht="11.25" customHeight="1">
      <c r="A71" s="91">
        <v>4300</v>
      </c>
      <c r="B71" s="224" t="s">
        <v>730</v>
      </c>
      <c r="C71" s="219" t="s">
        <v>158</v>
      </c>
      <c r="D71" s="99">
        <f>SUM(D73,D77,D81)</f>
        <v>0</v>
      </c>
      <c r="E71" s="29">
        <f>SUM(E73,E77,E81)</f>
        <v>0</v>
      </c>
      <c r="F71" s="221" t="s">
        <v>164</v>
      </c>
      <c r="G71" s="30">
        <f>SUM(G73,G77,G81)</f>
        <v>0</v>
      </c>
      <c r="H71" s="115">
        <f>SUM(H73,H77,H81)</f>
        <v>0</v>
      </c>
      <c r="I71" s="115">
        <f>SUM(I73,I77,I81)</f>
        <v>0</v>
      </c>
      <c r="J71" s="115">
        <f>SUM(J73,J77,J81)</f>
        <v>0</v>
      </c>
    </row>
    <row r="72" spans="1:10" ht="12.75">
      <c r="A72" s="91"/>
      <c r="B72" s="215" t="s">
        <v>430</v>
      </c>
      <c r="C72" s="214"/>
      <c r="D72" s="99"/>
      <c r="E72" s="29"/>
      <c r="F72" s="216"/>
      <c r="G72" s="30"/>
      <c r="H72" s="115"/>
      <c r="I72" s="115"/>
      <c r="J72" s="115"/>
    </row>
    <row r="73" spans="1:10" ht="12.75">
      <c r="A73" s="91">
        <v>4310</v>
      </c>
      <c r="B73" s="224" t="s">
        <v>731</v>
      </c>
      <c r="C73" s="219" t="s">
        <v>158</v>
      </c>
      <c r="D73" s="99">
        <f>SUM(D75:D76)</f>
        <v>0</v>
      </c>
      <c r="E73" s="29">
        <f>SUM(E75:E76)</f>
        <v>0</v>
      </c>
      <c r="F73" s="216" t="s">
        <v>165</v>
      </c>
      <c r="G73" s="30">
        <f>SUM(G75:G76)</f>
        <v>0</v>
      </c>
      <c r="H73" s="115">
        <f>SUM(H75:H76)</f>
        <v>0</v>
      </c>
      <c r="I73" s="115">
        <f>SUM(I75:I76)</f>
        <v>0</v>
      </c>
      <c r="J73" s="115">
        <f>SUM(J75:J76)</f>
        <v>0</v>
      </c>
    </row>
    <row r="74" spans="1:10" ht="12.75">
      <c r="A74" s="91"/>
      <c r="B74" s="215" t="s">
        <v>429</v>
      </c>
      <c r="C74" s="219"/>
      <c r="D74" s="99"/>
      <c r="E74" s="29"/>
      <c r="F74" s="221"/>
      <c r="G74" s="30"/>
      <c r="H74" s="115"/>
      <c r="I74" s="115"/>
      <c r="J74" s="115"/>
    </row>
    <row r="75" spans="1:10" ht="12.75">
      <c r="A75" s="91">
        <v>4311</v>
      </c>
      <c r="B75" s="222" t="s">
        <v>417</v>
      </c>
      <c r="C75" s="223" t="s">
        <v>140</v>
      </c>
      <c r="D75" s="99">
        <f>SUM(E75:F75)</f>
        <v>0</v>
      </c>
      <c r="E75" s="29"/>
      <c r="F75" s="221" t="s">
        <v>164</v>
      </c>
      <c r="G75" s="30"/>
      <c r="H75" s="115"/>
      <c r="I75" s="115"/>
      <c r="J75" s="115"/>
    </row>
    <row r="76" spans="1:10" ht="12.75">
      <c r="A76" s="91">
        <v>4312</v>
      </c>
      <c r="B76" s="222" t="s">
        <v>418</v>
      </c>
      <c r="C76" s="223" t="s">
        <v>141</v>
      </c>
      <c r="D76" s="99">
        <f>SUM(E76:F76)</f>
        <v>0</v>
      </c>
      <c r="E76" s="29"/>
      <c r="F76" s="221" t="s">
        <v>164</v>
      </c>
      <c r="G76" s="30"/>
      <c r="H76" s="115"/>
      <c r="I76" s="115"/>
      <c r="J76" s="115"/>
    </row>
    <row r="77" spans="1:10" ht="12.75">
      <c r="A77" s="91">
        <v>4320</v>
      </c>
      <c r="B77" s="224" t="s">
        <v>732</v>
      </c>
      <c r="C77" s="219" t="s">
        <v>158</v>
      </c>
      <c r="D77" s="99">
        <f>SUM(D79:D80)</f>
        <v>0</v>
      </c>
      <c r="E77" s="29">
        <f>SUM(E79:E80)</f>
        <v>0</v>
      </c>
      <c r="F77" s="216" t="s">
        <v>165</v>
      </c>
      <c r="G77" s="30">
        <f>SUM(G79:G80)</f>
        <v>0</v>
      </c>
      <c r="H77" s="115">
        <f>SUM(H79:H80)</f>
        <v>0</v>
      </c>
      <c r="I77" s="115">
        <f>SUM(I79:I80)</f>
        <v>0</v>
      </c>
      <c r="J77" s="115">
        <f>SUM(J79:J80)</f>
        <v>0</v>
      </c>
    </row>
    <row r="78" spans="1:10" ht="12.75">
      <c r="A78" s="91"/>
      <c r="B78" s="215" t="s">
        <v>429</v>
      </c>
      <c r="C78" s="219"/>
      <c r="D78" s="99"/>
      <c r="E78" s="29"/>
      <c r="F78" s="221"/>
      <c r="G78" s="30"/>
      <c r="H78" s="115"/>
      <c r="I78" s="115"/>
      <c r="J78" s="115"/>
    </row>
    <row r="79" spans="1:10" ht="15.75" customHeight="1">
      <c r="A79" s="91">
        <v>4321</v>
      </c>
      <c r="B79" s="222" t="s">
        <v>419</v>
      </c>
      <c r="C79" s="223" t="s">
        <v>142</v>
      </c>
      <c r="D79" s="99">
        <f>SUM(E79:F79)</f>
        <v>0</v>
      </c>
      <c r="E79" s="29"/>
      <c r="F79" s="221" t="s">
        <v>164</v>
      </c>
      <c r="G79" s="30"/>
      <c r="H79" s="115"/>
      <c r="I79" s="115"/>
      <c r="J79" s="115"/>
    </row>
    <row r="80" spans="1:10" ht="12.75">
      <c r="A80" s="91">
        <v>4322</v>
      </c>
      <c r="B80" s="222" t="s">
        <v>420</v>
      </c>
      <c r="C80" s="223" t="s">
        <v>143</v>
      </c>
      <c r="D80" s="99">
        <f>SUM(E80:F80)</f>
        <v>0</v>
      </c>
      <c r="E80" s="29"/>
      <c r="F80" s="221" t="s">
        <v>164</v>
      </c>
      <c r="G80" s="30"/>
      <c r="H80" s="115"/>
      <c r="I80" s="115"/>
      <c r="J80" s="115"/>
    </row>
    <row r="81" spans="1:10" ht="22.5">
      <c r="A81" s="91">
        <v>4330</v>
      </c>
      <c r="B81" s="224" t="s">
        <v>733</v>
      </c>
      <c r="C81" s="219" t="s">
        <v>158</v>
      </c>
      <c r="D81" s="99">
        <f>SUM(D83:D85)</f>
        <v>0</v>
      </c>
      <c r="E81" s="29">
        <f>SUM(E83:E85)</f>
        <v>0</v>
      </c>
      <c r="F81" s="221" t="s">
        <v>164</v>
      </c>
      <c r="G81" s="30">
        <f>SUM(G83:G85)</f>
        <v>0</v>
      </c>
      <c r="H81" s="115">
        <f>SUM(H83:H85)</f>
        <v>0</v>
      </c>
      <c r="I81" s="115">
        <f>SUM(I83:I85)</f>
        <v>0</v>
      </c>
      <c r="J81" s="115">
        <f>SUM(J83:J85)</f>
        <v>0</v>
      </c>
    </row>
    <row r="82" spans="1:10" ht="12.75">
      <c r="A82" s="91"/>
      <c r="B82" s="215" t="s">
        <v>429</v>
      </c>
      <c r="C82" s="219"/>
      <c r="D82" s="99"/>
      <c r="E82" s="29"/>
      <c r="F82" s="221"/>
      <c r="G82" s="30"/>
      <c r="H82" s="115"/>
      <c r="I82" s="115"/>
      <c r="J82" s="115"/>
    </row>
    <row r="83" spans="1:10" ht="24">
      <c r="A83" s="91">
        <v>4331</v>
      </c>
      <c r="B83" s="222" t="s">
        <v>421</v>
      </c>
      <c r="C83" s="223" t="s">
        <v>144</v>
      </c>
      <c r="D83" s="99">
        <f>SUM(E83:F83)</f>
        <v>0</v>
      </c>
      <c r="E83" s="29"/>
      <c r="F83" s="221" t="s">
        <v>164</v>
      </c>
      <c r="G83" s="30"/>
      <c r="H83" s="115"/>
      <c r="I83" s="115"/>
      <c r="J83" s="115"/>
    </row>
    <row r="84" spans="1:10" ht="12.75">
      <c r="A84" s="91">
        <v>4332</v>
      </c>
      <c r="B84" s="222" t="s">
        <v>422</v>
      </c>
      <c r="C84" s="223" t="s">
        <v>145</v>
      </c>
      <c r="D84" s="99">
        <f>SUM(E84:F84)</f>
        <v>0</v>
      </c>
      <c r="E84" s="29"/>
      <c r="F84" s="221" t="s">
        <v>164</v>
      </c>
      <c r="G84" s="30"/>
      <c r="H84" s="115"/>
      <c r="I84" s="115"/>
      <c r="J84" s="115"/>
    </row>
    <row r="85" spans="1:10" ht="12.75">
      <c r="A85" s="91">
        <v>4333</v>
      </c>
      <c r="B85" s="222" t="s">
        <v>423</v>
      </c>
      <c r="C85" s="223" t="s">
        <v>146</v>
      </c>
      <c r="D85" s="99">
        <f>SUM(E85:F85)</f>
        <v>0</v>
      </c>
      <c r="E85" s="29"/>
      <c r="F85" s="221" t="s">
        <v>164</v>
      </c>
      <c r="G85" s="30"/>
      <c r="H85" s="115"/>
      <c r="I85" s="115"/>
      <c r="J85" s="115"/>
    </row>
    <row r="86" spans="1:10" ht="12.75">
      <c r="A86" s="91">
        <v>4400</v>
      </c>
      <c r="B86" s="222" t="s">
        <v>734</v>
      </c>
      <c r="C86" s="219" t="s">
        <v>158</v>
      </c>
      <c r="D86" s="99">
        <f>SUM(D88,D92)</f>
        <v>0</v>
      </c>
      <c r="E86" s="29">
        <f>SUM(E88,E92)</f>
        <v>0</v>
      </c>
      <c r="F86" s="221" t="s">
        <v>164</v>
      </c>
      <c r="G86" s="30">
        <f>SUM(G88,G92)</f>
        <v>0</v>
      </c>
      <c r="H86" s="115">
        <f>SUM(H88,H92)</f>
        <v>0</v>
      </c>
      <c r="I86" s="115">
        <f>SUM(I88,I92)</f>
        <v>0</v>
      </c>
      <c r="J86" s="115">
        <f>SUM(J88,J92)</f>
        <v>0</v>
      </c>
    </row>
    <row r="87" spans="1:10" ht="12.75">
      <c r="A87" s="91"/>
      <c r="B87" s="215" t="s">
        <v>430</v>
      </c>
      <c r="C87" s="214"/>
      <c r="D87" s="99"/>
      <c r="E87" s="29"/>
      <c r="F87" s="216"/>
      <c r="G87" s="30"/>
      <c r="H87" s="115"/>
      <c r="I87" s="115"/>
      <c r="J87" s="115"/>
    </row>
    <row r="88" spans="1:10" ht="24">
      <c r="A88" s="91">
        <v>4410</v>
      </c>
      <c r="B88" s="224" t="s">
        <v>735</v>
      </c>
      <c r="C88" s="219" t="s">
        <v>158</v>
      </c>
      <c r="D88" s="99">
        <f>SUM(D90:D91)</f>
        <v>0</v>
      </c>
      <c r="E88" s="29">
        <f>SUM(E90:E91)</f>
        <v>0</v>
      </c>
      <c r="F88" s="216" t="s">
        <v>165</v>
      </c>
      <c r="G88" s="30">
        <f>SUM(G90:G91)</f>
        <v>0</v>
      </c>
      <c r="H88" s="115">
        <f>SUM(H90:H91)</f>
        <v>0</v>
      </c>
      <c r="I88" s="115">
        <f>SUM(I90:I91)</f>
        <v>0</v>
      </c>
      <c r="J88" s="115">
        <f>SUM(J90:J91)</f>
        <v>0</v>
      </c>
    </row>
    <row r="89" spans="1:10" ht="12.75">
      <c r="A89" s="91"/>
      <c r="B89" s="215" t="s">
        <v>429</v>
      </c>
      <c r="C89" s="219"/>
      <c r="D89" s="99"/>
      <c r="E89" s="29"/>
      <c r="F89" s="221"/>
      <c r="G89" s="30"/>
      <c r="H89" s="115"/>
      <c r="I89" s="115"/>
      <c r="J89" s="115"/>
    </row>
    <row r="90" spans="1:10" ht="24">
      <c r="A90" s="91">
        <v>4411</v>
      </c>
      <c r="B90" s="222" t="s">
        <v>424</v>
      </c>
      <c r="C90" s="223" t="s">
        <v>147</v>
      </c>
      <c r="D90" s="99">
        <f>SUM(E90:F90)</f>
        <v>0</v>
      </c>
      <c r="E90" s="29"/>
      <c r="F90" s="221" t="s">
        <v>164</v>
      </c>
      <c r="G90" s="30"/>
      <c r="H90" s="115"/>
      <c r="I90" s="115"/>
      <c r="J90" s="115"/>
    </row>
    <row r="91" spans="1:10" ht="24">
      <c r="A91" s="91">
        <v>4412</v>
      </c>
      <c r="B91" s="222" t="s">
        <v>427</v>
      </c>
      <c r="C91" s="223" t="s">
        <v>148</v>
      </c>
      <c r="D91" s="99">
        <f>SUM(E91:F91)</f>
        <v>0</v>
      </c>
      <c r="E91" s="29"/>
      <c r="F91" s="221" t="s">
        <v>164</v>
      </c>
      <c r="G91" s="30"/>
      <c r="H91" s="115"/>
      <c r="I91" s="115"/>
      <c r="J91" s="115"/>
    </row>
    <row r="92" spans="1:10" ht="34.5">
      <c r="A92" s="91">
        <v>4420</v>
      </c>
      <c r="B92" s="224" t="s">
        <v>736</v>
      </c>
      <c r="C92" s="219" t="s">
        <v>158</v>
      </c>
      <c r="D92" s="99">
        <f>SUM(D94:D95)</f>
        <v>0</v>
      </c>
      <c r="E92" s="29">
        <f>SUM(E94:E95)</f>
        <v>0</v>
      </c>
      <c r="F92" s="216" t="s">
        <v>165</v>
      </c>
      <c r="G92" s="30">
        <f>SUM(G94:G95)</f>
        <v>0</v>
      </c>
      <c r="H92" s="115">
        <f>SUM(H94:H95)</f>
        <v>0</v>
      </c>
      <c r="I92" s="115">
        <f>SUM(I94:I95)</f>
        <v>0</v>
      </c>
      <c r="J92" s="115">
        <f>SUM(J94:J95)</f>
        <v>0</v>
      </c>
    </row>
    <row r="93" spans="1:10" ht="12.75">
      <c r="A93" s="91"/>
      <c r="B93" s="215" t="s">
        <v>429</v>
      </c>
      <c r="C93" s="219"/>
      <c r="D93" s="99"/>
      <c r="E93" s="29"/>
      <c r="F93" s="221"/>
      <c r="G93" s="30"/>
      <c r="H93" s="115"/>
      <c r="I93" s="115"/>
      <c r="J93" s="115"/>
    </row>
    <row r="94" spans="1:10" ht="24">
      <c r="A94" s="91">
        <v>4421</v>
      </c>
      <c r="B94" s="222" t="s">
        <v>401</v>
      </c>
      <c r="C94" s="223" t="s">
        <v>149</v>
      </c>
      <c r="D94" s="99">
        <f>SUM(E94:F94)</f>
        <v>0</v>
      </c>
      <c r="E94" s="29"/>
      <c r="F94" s="221" t="s">
        <v>164</v>
      </c>
      <c r="G94" s="30"/>
      <c r="H94" s="115"/>
      <c r="I94" s="115"/>
      <c r="J94" s="115"/>
    </row>
    <row r="95" spans="1:10" ht="24">
      <c r="A95" s="91">
        <v>4422</v>
      </c>
      <c r="B95" s="222" t="s">
        <v>480</v>
      </c>
      <c r="C95" s="223" t="s">
        <v>150</v>
      </c>
      <c r="D95" s="99">
        <f>SUM(E95:F95)</f>
        <v>0</v>
      </c>
      <c r="E95" s="29"/>
      <c r="F95" s="221" t="s">
        <v>164</v>
      </c>
      <c r="G95" s="30"/>
      <c r="H95" s="115"/>
      <c r="I95" s="115"/>
      <c r="J95" s="115"/>
    </row>
    <row r="96" spans="1:10" ht="22.5">
      <c r="A96" s="91">
        <v>4500</v>
      </c>
      <c r="B96" s="228" t="s">
        <v>737</v>
      </c>
      <c r="C96" s="219" t="s">
        <v>158</v>
      </c>
      <c r="D96" s="99">
        <f>SUM(D98,D102,D106,D118)</f>
        <v>381338.4</v>
      </c>
      <c r="E96" s="29">
        <f>SUM(E98,E102,E106,E118)</f>
        <v>381338.4</v>
      </c>
      <c r="F96" s="221" t="s">
        <v>164</v>
      </c>
      <c r="G96" s="30">
        <f>SUM(G98,G102,G106,G118)</f>
        <v>73073.7</v>
      </c>
      <c r="H96" s="115">
        <f>SUM(H98,H102,H106,H118)</f>
        <v>173659.9</v>
      </c>
      <c r="I96" s="115">
        <f>SUM(I98,I102,I106,I118)</f>
        <v>270230.9</v>
      </c>
      <c r="J96" s="115">
        <f>SUM(J98,J102,J106,J118)</f>
        <v>381338.4</v>
      </c>
    </row>
    <row r="97" spans="1:10" ht="12.75">
      <c r="A97" s="91"/>
      <c r="B97" s="215" t="s">
        <v>430</v>
      </c>
      <c r="C97" s="214"/>
      <c r="D97" s="99"/>
      <c r="E97" s="29"/>
      <c r="F97" s="216"/>
      <c r="G97" s="30"/>
      <c r="H97" s="115"/>
      <c r="I97" s="115"/>
      <c r="J97" s="115"/>
    </row>
    <row r="98" spans="1:10" ht="24">
      <c r="A98" s="91">
        <v>4510</v>
      </c>
      <c r="B98" s="229" t="s">
        <v>738</v>
      </c>
      <c r="C98" s="219" t="s">
        <v>158</v>
      </c>
      <c r="D98" s="99">
        <f>SUM(D100:D101)</f>
        <v>0</v>
      </c>
      <c r="E98" s="29">
        <f>SUM(E100:E101)</f>
        <v>0</v>
      </c>
      <c r="F98" s="216" t="s">
        <v>165</v>
      </c>
      <c r="G98" s="30">
        <f>SUM(G100:G101)</f>
        <v>0</v>
      </c>
      <c r="H98" s="115">
        <f>SUM(H100:H101)</f>
        <v>0</v>
      </c>
      <c r="I98" s="115">
        <f>SUM(I100:I101)</f>
        <v>0</v>
      </c>
      <c r="J98" s="115">
        <f>SUM(J100:J101)</f>
        <v>0</v>
      </c>
    </row>
    <row r="99" spans="1:10" ht="12.75">
      <c r="A99" s="91"/>
      <c r="B99" s="215" t="s">
        <v>429</v>
      </c>
      <c r="C99" s="219"/>
      <c r="D99" s="99"/>
      <c r="E99" s="29"/>
      <c r="F99" s="221"/>
      <c r="G99" s="30"/>
      <c r="H99" s="115"/>
      <c r="I99" s="115"/>
      <c r="J99" s="115"/>
    </row>
    <row r="100" spans="1:10" ht="24">
      <c r="A100" s="91">
        <v>4511</v>
      </c>
      <c r="B100" s="230" t="s">
        <v>739</v>
      </c>
      <c r="C100" s="223" t="s">
        <v>151</v>
      </c>
      <c r="D100" s="99">
        <f>SUM(E100:F100)</f>
        <v>0</v>
      </c>
      <c r="E100" s="105"/>
      <c r="F100" s="221" t="s">
        <v>164</v>
      </c>
      <c r="G100" s="212"/>
      <c r="H100" s="174"/>
      <c r="I100" s="174"/>
      <c r="J100" s="174"/>
    </row>
    <row r="101" spans="1:10" ht="24">
      <c r="A101" s="91">
        <v>4512</v>
      </c>
      <c r="B101" s="222" t="s">
        <v>481</v>
      </c>
      <c r="C101" s="223" t="s">
        <v>152</v>
      </c>
      <c r="D101" s="99">
        <f>SUM(E101:F101)</f>
        <v>0</v>
      </c>
      <c r="E101" s="313"/>
      <c r="F101" s="221" t="s">
        <v>164</v>
      </c>
      <c r="G101" s="212"/>
      <c r="H101" s="174"/>
      <c r="I101" s="174"/>
      <c r="J101" s="174"/>
    </row>
    <row r="102" spans="1:10" ht="24">
      <c r="A102" s="91">
        <v>4520</v>
      </c>
      <c r="B102" s="229" t="s">
        <v>740</v>
      </c>
      <c r="C102" s="219" t="s">
        <v>158</v>
      </c>
      <c r="D102" s="99">
        <f>SUM(D104:D105)</f>
        <v>0</v>
      </c>
      <c r="E102" s="29">
        <f>SUM(E104:E105)</f>
        <v>0</v>
      </c>
      <c r="F102" s="216" t="s">
        <v>165</v>
      </c>
      <c r="G102" s="30">
        <f>SUM(G104:G105)</f>
        <v>0</v>
      </c>
      <c r="H102" s="115">
        <f>SUM(H104:H105)</f>
        <v>0</v>
      </c>
      <c r="I102" s="115">
        <f>SUM(I104:I105)</f>
        <v>0</v>
      </c>
      <c r="J102" s="115">
        <f>SUM(J104:J105)</f>
        <v>0</v>
      </c>
    </row>
    <row r="103" spans="1:10" ht="12.75">
      <c r="A103" s="91"/>
      <c r="B103" s="215" t="s">
        <v>429</v>
      </c>
      <c r="C103" s="219"/>
      <c r="D103" s="99"/>
      <c r="E103" s="29"/>
      <c r="F103" s="221"/>
      <c r="G103" s="30"/>
      <c r="H103" s="115"/>
      <c r="I103" s="115"/>
      <c r="J103" s="115"/>
    </row>
    <row r="104" spans="1:10" ht="30" customHeight="1">
      <c r="A104" s="91">
        <v>4521</v>
      </c>
      <c r="B104" s="222" t="s">
        <v>443</v>
      </c>
      <c r="C104" s="223" t="s">
        <v>153</v>
      </c>
      <c r="D104" s="99">
        <f>SUM(E104:F104)</f>
        <v>0</v>
      </c>
      <c r="E104" s="29"/>
      <c r="F104" s="221" t="s">
        <v>164</v>
      </c>
      <c r="G104" s="30"/>
      <c r="H104" s="115"/>
      <c r="I104" s="115"/>
      <c r="J104" s="115"/>
    </row>
    <row r="105" spans="1:10" ht="24">
      <c r="A105" s="91">
        <v>4522</v>
      </c>
      <c r="B105" s="222" t="s">
        <v>455</v>
      </c>
      <c r="C105" s="223" t="s">
        <v>154</v>
      </c>
      <c r="D105" s="99">
        <f>SUM(E105:F105)</f>
        <v>0</v>
      </c>
      <c r="E105" s="34"/>
      <c r="F105" s="221" t="s">
        <v>164</v>
      </c>
      <c r="G105" s="30"/>
      <c r="H105" s="115"/>
      <c r="I105" s="115"/>
      <c r="J105" s="115"/>
    </row>
    <row r="106" spans="1:10" ht="34.5" customHeight="1">
      <c r="A106" s="91">
        <v>4530</v>
      </c>
      <c r="B106" s="229" t="s">
        <v>741</v>
      </c>
      <c r="C106" s="219" t="s">
        <v>158</v>
      </c>
      <c r="D106" s="99">
        <f>SUM(D108:D110)</f>
        <v>337996.7</v>
      </c>
      <c r="E106" s="29">
        <f>SUM(E108:E110)</f>
        <v>337996.7</v>
      </c>
      <c r="F106" s="221" t="s">
        <v>164</v>
      </c>
      <c r="G106" s="30">
        <f>SUM(G108:G110)</f>
        <v>72323.7</v>
      </c>
      <c r="H106" s="115">
        <f>SUM(H108:H110)</f>
        <v>171924.9</v>
      </c>
      <c r="I106" s="115">
        <f>SUM(I108:I110)</f>
        <v>259964.9</v>
      </c>
      <c r="J106" s="115">
        <f>SUM(J108:J110)</f>
        <v>337996.7</v>
      </c>
    </row>
    <row r="107" spans="1:10" ht="12.75">
      <c r="A107" s="91"/>
      <c r="B107" s="215" t="s">
        <v>429</v>
      </c>
      <c r="C107" s="219"/>
      <c r="D107" s="99"/>
      <c r="E107" s="29"/>
      <c r="F107" s="221" t="s">
        <v>164</v>
      </c>
      <c r="G107" s="30"/>
      <c r="H107" s="115"/>
      <c r="I107" s="115"/>
      <c r="J107" s="115"/>
    </row>
    <row r="108" spans="1:10" ht="38.25" customHeight="1">
      <c r="A108" s="91">
        <v>4531</v>
      </c>
      <c r="B108" s="226" t="s">
        <v>444</v>
      </c>
      <c r="C108" s="223" t="s">
        <v>56</v>
      </c>
      <c r="D108" s="99">
        <f>SUM(E108:F108)</f>
        <v>337896.7</v>
      </c>
      <c r="E108" s="29">
        <v>337896.7</v>
      </c>
      <c r="F108" s="221" t="s">
        <v>164</v>
      </c>
      <c r="G108" s="30">
        <v>72223.7</v>
      </c>
      <c r="H108" s="115">
        <v>171824.9</v>
      </c>
      <c r="I108" s="115">
        <v>259864.9</v>
      </c>
      <c r="J108" s="115">
        <v>337896.7</v>
      </c>
    </row>
    <row r="109" spans="1:10" ht="38.25" customHeight="1">
      <c r="A109" s="91">
        <v>4532</v>
      </c>
      <c r="B109" s="226" t="s">
        <v>445</v>
      </c>
      <c r="C109" s="223" t="s">
        <v>57</v>
      </c>
      <c r="D109" s="99">
        <f>SUM(E109:F109)</f>
        <v>0</v>
      </c>
      <c r="E109" s="29"/>
      <c r="F109" s="221" t="s">
        <v>164</v>
      </c>
      <c r="G109" s="30"/>
      <c r="H109" s="115"/>
      <c r="I109" s="115"/>
      <c r="J109" s="115"/>
    </row>
    <row r="110" spans="1:10" ht="24">
      <c r="A110" s="91">
        <v>4533</v>
      </c>
      <c r="B110" s="226" t="s">
        <v>742</v>
      </c>
      <c r="C110" s="223" t="s">
        <v>58</v>
      </c>
      <c r="D110" s="99">
        <f>E110</f>
        <v>100</v>
      </c>
      <c r="E110" s="29">
        <f>SUM(E117)</f>
        <v>100</v>
      </c>
      <c r="F110" s="221" t="s">
        <v>164</v>
      </c>
      <c r="G110" s="30">
        <v>100</v>
      </c>
      <c r="H110" s="115">
        <v>100</v>
      </c>
      <c r="I110" s="115">
        <v>100</v>
      </c>
      <c r="J110" s="115">
        <v>100</v>
      </c>
    </row>
    <row r="111" spans="1:10" ht="12.75">
      <c r="A111" s="91"/>
      <c r="B111" s="231" t="s">
        <v>430</v>
      </c>
      <c r="C111" s="223"/>
      <c r="D111" s="99"/>
      <c r="E111" s="29"/>
      <c r="F111" s="221" t="s">
        <v>164</v>
      </c>
      <c r="G111" s="30"/>
      <c r="H111" s="115"/>
      <c r="I111" s="115"/>
      <c r="J111" s="115"/>
    </row>
    <row r="112" spans="1:10" ht="24">
      <c r="A112" s="91">
        <v>4534</v>
      </c>
      <c r="B112" s="231" t="s">
        <v>326</v>
      </c>
      <c r="C112" s="223"/>
      <c r="D112" s="99">
        <f>SUM(D114:D115)</f>
        <v>0</v>
      </c>
      <c r="E112" s="29">
        <f>SUM(E114:E115)</f>
        <v>0</v>
      </c>
      <c r="F112" s="221" t="s">
        <v>164</v>
      </c>
      <c r="G112" s="30">
        <f>SUM(G114:G115)</f>
        <v>0</v>
      </c>
      <c r="H112" s="115">
        <f>SUM(H114:H115)</f>
        <v>0</v>
      </c>
      <c r="I112" s="115">
        <f>SUM(I114:I115)</f>
        <v>0</v>
      </c>
      <c r="J112" s="115">
        <f>SUM(J114:J115)</f>
        <v>0</v>
      </c>
    </row>
    <row r="113" spans="1:10" ht="12.75">
      <c r="A113" s="91"/>
      <c r="B113" s="231" t="s">
        <v>435</v>
      </c>
      <c r="C113" s="223"/>
      <c r="D113" s="99"/>
      <c r="E113" s="29"/>
      <c r="F113" s="221" t="s">
        <v>164</v>
      </c>
      <c r="G113" s="30"/>
      <c r="H113" s="115"/>
      <c r="I113" s="115"/>
      <c r="J113" s="115"/>
    </row>
    <row r="114" spans="1:10" ht="21.75" customHeight="1">
      <c r="A114" s="232">
        <v>4535</v>
      </c>
      <c r="B114" s="233" t="s">
        <v>434</v>
      </c>
      <c r="C114" s="223"/>
      <c r="D114" s="99">
        <f>SUM(E114:F114)</f>
        <v>0</v>
      </c>
      <c r="E114" s="29"/>
      <c r="F114" s="221" t="s">
        <v>164</v>
      </c>
      <c r="G114" s="30"/>
      <c r="H114" s="115"/>
      <c r="I114" s="115"/>
      <c r="J114" s="115"/>
    </row>
    <row r="115" spans="1:10" ht="12.75">
      <c r="A115" s="91">
        <v>4536</v>
      </c>
      <c r="B115" s="231" t="s">
        <v>436</v>
      </c>
      <c r="C115" s="223"/>
      <c r="D115" s="99">
        <f>SUM(E115:F115)</f>
        <v>0</v>
      </c>
      <c r="E115" s="29"/>
      <c r="F115" s="221" t="s">
        <v>164</v>
      </c>
      <c r="G115" s="30"/>
      <c r="H115" s="115"/>
      <c r="I115" s="115"/>
      <c r="J115" s="115"/>
    </row>
    <row r="116" spans="1:10" ht="12.75">
      <c r="A116" s="91">
        <v>4537</v>
      </c>
      <c r="B116" s="231" t="s">
        <v>437</v>
      </c>
      <c r="C116" s="223"/>
      <c r="D116" s="99">
        <f>SUM(E116:F116)</f>
        <v>0</v>
      </c>
      <c r="E116" s="29"/>
      <c r="F116" s="221" t="s">
        <v>164</v>
      </c>
      <c r="G116" s="30"/>
      <c r="H116" s="115"/>
      <c r="I116" s="115"/>
      <c r="J116" s="115"/>
    </row>
    <row r="117" spans="1:10" ht="12.75">
      <c r="A117" s="91">
        <v>4538</v>
      </c>
      <c r="B117" s="231" t="s">
        <v>439</v>
      </c>
      <c r="C117" s="223"/>
      <c r="D117" s="99">
        <f>SUM(E117:F117)</f>
        <v>100</v>
      </c>
      <c r="E117" s="29">
        <v>100</v>
      </c>
      <c r="F117" s="221" t="s">
        <v>164</v>
      </c>
      <c r="G117" s="30">
        <v>100</v>
      </c>
      <c r="H117" s="115">
        <v>100</v>
      </c>
      <c r="I117" s="115">
        <v>100</v>
      </c>
      <c r="J117" s="115">
        <v>100</v>
      </c>
    </row>
    <row r="118" spans="1:10" ht="34.5">
      <c r="A118" s="91">
        <v>4540</v>
      </c>
      <c r="B118" s="229" t="s">
        <v>743</v>
      </c>
      <c r="C118" s="219" t="s">
        <v>158</v>
      </c>
      <c r="D118" s="99">
        <f>SUM(D120:D122)</f>
        <v>43341.7</v>
      </c>
      <c r="E118" s="99">
        <f>SUM(E120:E122)</f>
        <v>43341.7</v>
      </c>
      <c r="F118" s="221" t="s">
        <v>164</v>
      </c>
      <c r="G118" s="99">
        <f>SUM(G120:G122)</f>
        <v>750</v>
      </c>
      <c r="H118" s="99">
        <f>SUM(H120:H122)</f>
        <v>1735</v>
      </c>
      <c r="I118" s="99">
        <f>SUM(I120:I122)</f>
        <v>10266</v>
      </c>
      <c r="J118" s="115">
        <f>SUM(J120:J122)</f>
        <v>43341.7</v>
      </c>
    </row>
    <row r="119" spans="1:10" ht="12.75">
      <c r="A119" s="91"/>
      <c r="B119" s="215" t="s">
        <v>429</v>
      </c>
      <c r="C119" s="219"/>
      <c r="D119" s="99"/>
      <c r="E119" s="115"/>
      <c r="F119" s="221"/>
      <c r="G119" s="30"/>
      <c r="H119" s="115"/>
      <c r="I119" s="234"/>
      <c r="J119" s="115"/>
    </row>
    <row r="120" spans="1:10" ht="38.25" customHeight="1">
      <c r="A120" s="91">
        <v>4541</v>
      </c>
      <c r="B120" s="226" t="s">
        <v>59</v>
      </c>
      <c r="C120" s="223" t="s">
        <v>61</v>
      </c>
      <c r="D120" s="99">
        <f>SUM(E120:F120)</f>
        <v>0</v>
      </c>
      <c r="E120" s="174"/>
      <c r="F120" s="221" t="s">
        <v>164</v>
      </c>
      <c r="G120" s="212"/>
      <c r="H120" s="174"/>
      <c r="I120" s="314"/>
      <c r="J120" s="174"/>
    </row>
    <row r="121" spans="1:10" ht="38.25" customHeight="1">
      <c r="A121" s="91">
        <v>4542</v>
      </c>
      <c r="B121" s="226" t="s">
        <v>60</v>
      </c>
      <c r="C121" s="223" t="s">
        <v>62</v>
      </c>
      <c r="D121" s="99">
        <f>SUM(E121:F121)</f>
        <v>0</v>
      </c>
      <c r="E121" s="174"/>
      <c r="F121" s="221" t="s">
        <v>164</v>
      </c>
      <c r="G121" s="212"/>
      <c r="H121" s="174"/>
      <c r="I121" s="314"/>
      <c r="J121" s="174"/>
    </row>
    <row r="122" spans="1:10" ht="24">
      <c r="A122" s="91">
        <v>4543</v>
      </c>
      <c r="B122" s="226" t="s">
        <v>744</v>
      </c>
      <c r="C122" s="223" t="s">
        <v>63</v>
      </c>
      <c r="D122" s="99">
        <f>SUM(D124,D128,D129)</f>
        <v>43341.7</v>
      </c>
      <c r="E122" s="99">
        <f>SUM(E124,E128,E129)</f>
        <v>43341.7</v>
      </c>
      <c r="F122" s="221" t="s">
        <v>164</v>
      </c>
      <c r="G122" s="99">
        <f>SUM(G124,G128,G129)</f>
        <v>750</v>
      </c>
      <c r="H122" s="99">
        <f>SUM(H124,H128,H129)</f>
        <v>1735</v>
      </c>
      <c r="I122" s="99">
        <f>SUM(I124,I128,I129)</f>
        <v>10266</v>
      </c>
      <c r="J122" s="115">
        <f>SUM(J124,J128,J129)</f>
        <v>43341.7</v>
      </c>
    </row>
    <row r="123" spans="1:10" ht="12.75">
      <c r="A123" s="91"/>
      <c r="B123" s="231" t="s">
        <v>430</v>
      </c>
      <c r="C123" s="223"/>
      <c r="D123" s="99"/>
      <c r="E123" s="115"/>
      <c r="F123" s="221"/>
      <c r="G123" s="30"/>
      <c r="H123" s="115"/>
      <c r="I123" s="115"/>
      <c r="J123" s="115"/>
    </row>
    <row r="124" spans="1:10" ht="24">
      <c r="A124" s="91">
        <v>4544</v>
      </c>
      <c r="B124" s="231" t="s">
        <v>327</v>
      </c>
      <c r="C124" s="223"/>
      <c r="D124" s="99">
        <f>SUM(D126:D127)</f>
        <v>0</v>
      </c>
      <c r="E124" s="174"/>
      <c r="F124" s="221" t="s">
        <v>164</v>
      </c>
      <c r="G124" s="212"/>
      <c r="H124" s="174"/>
      <c r="I124" s="174"/>
      <c r="J124" s="174"/>
    </row>
    <row r="125" spans="1:10" ht="12.75">
      <c r="A125" s="91"/>
      <c r="B125" s="231" t="s">
        <v>435</v>
      </c>
      <c r="C125" s="223"/>
      <c r="D125" s="99"/>
      <c r="E125" s="174"/>
      <c r="F125" s="221" t="s">
        <v>164</v>
      </c>
      <c r="G125" s="212"/>
      <c r="H125" s="174"/>
      <c r="I125" s="174"/>
      <c r="J125" s="174"/>
    </row>
    <row r="126" spans="1:10" ht="24" customHeight="1">
      <c r="A126" s="232">
        <v>4545</v>
      </c>
      <c r="B126" s="233" t="s">
        <v>434</v>
      </c>
      <c r="C126" s="223"/>
      <c r="D126" s="99">
        <f>SUM(E126:F126)</f>
        <v>0</v>
      </c>
      <c r="E126" s="174"/>
      <c r="F126" s="221" t="s">
        <v>164</v>
      </c>
      <c r="G126" s="212"/>
      <c r="H126" s="174"/>
      <c r="I126" s="174"/>
      <c r="J126" s="174"/>
    </row>
    <row r="127" spans="1:10" ht="12.75">
      <c r="A127" s="91">
        <v>4546</v>
      </c>
      <c r="B127" s="231" t="s">
        <v>438</v>
      </c>
      <c r="C127" s="223"/>
      <c r="D127" s="99">
        <f>SUM(E127:F127)</f>
        <v>0</v>
      </c>
      <c r="E127" s="174"/>
      <c r="F127" s="221" t="s">
        <v>164</v>
      </c>
      <c r="G127" s="212"/>
      <c r="H127" s="174"/>
      <c r="I127" s="174"/>
      <c r="J127" s="174"/>
    </row>
    <row r="128" spans="1:10" ht="12.75">
      <c r="A128" s="91">
        <v>4547</v>
      </c>
      <c r="B128" s="231" t="s">
        <v>437</v>
      </c>
      <c r="C128" s="223"/>
      <c r="D128" s="99">
        <f>SUM(E128:F128)</f>
        <v>0</v>
      </c>
      <c r="E128" s="174"/>
      <c r="F128" s="221" t="s">
        <v>164</v>
      </c>
      <c r="G128" s="212"/>
      <c r="H128" s="174"/>
      <c r="I128" s="174"/>
      <c r="J128" s="174"/>
    </row>
    <row r="129" spans="1:10" ht="12.75">
      <c r="A129" s="91">
        <v>4548</v>
      </c>
      <c r="B129" s="231" t="s">
        <v>439</v>
      </c>
      <c r="C129" s="223"/>
      <c r="D129" s="99">
        <f>SUM(E129:F129)</f>
        <v>43341.7</v>
      </c>
      <c r="E129" s="315">
        <v>43341.7</v>
      </c>
      <c r="F129" s="221" t="s">
        <v>164</v>
      </c>
      <c r="G129" s="29">
        <v>750</v>
      </c>
      <c r="H129" s="80">
        <v>1735</v>
      </c>
      <c r="I129" s="29">
        <v>10266</v>
      </c>
      <c r="J129" s="29">
        <v>43341.7</v>
      </c>
    </row>
    <row r="130" spans="1:10" ht="32.25" customHeight="1">
      <c r="A130" s="91">
        <v>4600</v>
      </c>
      <c r="B130" s="229" t="s">
        <v>745</v>
      </c>
      <c r="C130" s="219" t="s">
        <v>158</v>
      </c>
      <c r="D130" s="99">
        <f>SUM(D132,D136,D142)</f>
        <v>5825</v>
      </c>
      <c r="E130" s="29">
        <f>SUM(E132,E136,E142)</f>
        <v>5825</v>
      </c>
      <c r="F130" s="221" t="s">
        <v>164</v>
      </c>
      <c r="G130" s="30">
        <f>SUM(G132,G136,G142)</f>
        <v>1300</v>
      </c>
      <c r="H130" s="115">
        <f>SUM(H132,H136,H142)</f>
        <v>2840</v>
      </c>
      <c r="I130" s="115">
        <f>SUM(I132,I136,I142)</f>
        <v>4725</v>
      </c>
      <c r="J130" s="115">
        <f>SUM(J132,J136,J142)</f>
        <v>5825</v>
      </c>
    </row>
    <row r="131" spans="1:10" ht="12.75">
      <c r="A131" s="91"/>
      <c r="B131" s="215" t="s">
        <v>430</v>
      </c>
      <c r="C131" s="214"/>
      <c r="D131" s="99"/>
      <c r="E131" s="29"/>
      <c r="F131" s="216"/>
      <c r="G131" s="30"/>
      <c r="H131" s="115"/>
      <c r="I131" s="115"/>
      <c r="J131" s="115"/>
    </row>
    <row r="132" spans="1:10" s="310" customFormat="1" ht="12.75">
      <c r="A132" s="91">
        <v>4610</v>
      </c>
      <c r="B132" s="235" t="s">
        <v>459</v>
      </c>
      <c r="C132" s="214"/>
      <c r="D132" s="99">
        <f>SUM(D134:D135)</f>
        <v>0</v>
      </c>
      <c r="E132" s="29">
        <f>SUM(E134:E135)</f>
        <v>0</v>
      </c>
      <c r="F132" s="221" t="s">
        <v>165</v>
      </c>
      <c r="G132" s="30">
        <f>SUM(G134:G135)</f>
        <v>0</v>
      </c>
      <c r="H132" s="115">
        <f>SUM(H134:H135)</f>
        <v>0</v>
      </c>
      <c r="I132" s="115">
        <f>SUM(I134:I135)</f>
        <v>0</v>
      </c>
      <c r="J132" s="115">
        <f>SUM(J134:J135)</f>
        <v>0</v>
      </c>
    </row>
    <row r="133" spans="1:10" ht="12.75">
      <c r="A133" s="91"/>
      <c r="B133" s="215" t="s">
        <v>430</v>
      </c>
      <c r="C133" s="214"/>
      <c r="D133" s="99"/>
      <c r="E133" s="29"/>
      <c r="F133" s="221"/>
      <c r="G133" s="30"/>
      <c r="H133" s="115"/>
      <c r="I133" s="115"/>
      <c r="J133" s="115"/>
    </row>
    <row r="134" spans="1:10" ht="38.25">
      <c r="A134" s="91">
        <v>4610</v>
      </c>
      <c r="B134" s="236" t="s">
        <v>344</v>
      </c>
      <c r="C134" s="214" t="s">
        <v>343</v>
      </c>
      <c r="D134" s="99">
        <f>SUM(E134:F134)</f>
        <v>0</v>
      </c>
      <c r="E134" s="29"/>
      <c r="F134" s="221" t="s">
        <v>164</v>
      </c>
      <c r="G134" s="30"/>
      <c r="H134" s="115"/>
      <c r="I134" s="115"/>
      <c r="J134" s="115"/>
    </row>
    <row r="135" spans="1:10" ht="25.5">
      <c r="A135" s="91">
        <v>4620</v>
      </c>
      <c r="B135" s="236" t="s">
        <v>461</v>
      </c>
      <c r="C135" s="214" t="s">
        <v>460</v>
      </c>
      <c r="D135" s="99">
        <f>SUM(E135:F135)</f>
        <v>0</v>
      </c>
      <c r="E135" s="29"/>
      <c r="F135" s="221" t="s">
        <v>164</v>
      </c>
      <c r="G135" s="30"/>
      <c r="H135" s="115"/>
      <c r="I135" s="115"/>
      <c r="J135" s="115"/>
    </row>
    <row r="136" spans="1:10" ht="34.5">
      <c r="A136" s="91">
        <v>4630</v>
      </c>
      <c r="B136" s="224" t="s">
        <v>746</v>
      </c>
      <c r="C136" s="219" t="s">
        <v>158</v>
      </c>
      <c r="D136" s="99">
        <f>SUM(D138:D141)</f>
        <v>5825</v>
      </c>
      <c r="E136" s="29">
        <f>SUM(E138:E141)</f>
        <v>5825</v>
      </c>
      <c r="F136" s="221" t="s">
        <v>164</v>
      </c>
      <c r="G136" s="30">
        <f>SUM(G138:G141)</f>
        <v>1300</v>
      </c>
      <c r="H136" s="115">
        <f>SUM(H138:H141)</f>
        <v>2840</v>
      </c>
      <c r="I136" s="115">
        <f>SUM(I138:I141)</f>
        <v>4725</v>
      </c>
      <c r="J136" s="115">
        <f>SUM(J138:J141)</f>
        <v>5825</v>
      </c>
    </row>
    <row r="137" spans="1:10" ht="12.75">
      <c r="A137" s="91"/>
      <c r="B137" s="215" t="s">
        <v>429</v>
      </c>
      <c r="C137" s="219"/>
      <c r="D137" s="99"/>
      <c r="E137" s="29"/>
      <c r="F137" s="221"/>
      <c r="G137" s="30"/>
      <c r="H137" s="115"/>
      <c r="I137" s="115"/>
      <c r="J137" s="115"/>
    </row>
    <row r="138" spans="1:10" ht="12.75">
      <c r="A138" s="91">
        <v>4631</v>
      </c>
      <c r="B138" s="222" t="s">
        <v>67</v>
      </c>
      <c r="C138" s="223" t="s">
        <v>64</v>
      </c>
      <c r="D138" s="99">
        <f>SUM(E138:F138)</f>
        <v>2000</v>
      </c>
      <c r="E138" s="29">
        <v>2000</v>
      </c>
      <c r="F138" s="221" t="s">
        <v>164</v>
      </c>
      <c r="G138" s="30">
        <v>600</v>
      </c>
      <c r="H138" s="115">
        <v>1000</v>
      </c>
      <c r="I138" s="115">
        <v>1500</v>
      </c>
      <c r="J138" s="115">
        <v>2000</v>
      </c>
    </row>
    <row r="139" spans="1:10" ht="25.5" customHeight="1">
      <c r="A139" s="91">
        <v>4632</v>
      </c>
      <c r="B139" s="222" t="s">
        <v>68</v>
      </c>
      <c r="C139" s="223" t="s">
        <v>65</v>
      </c>
      <c r="D139" s="99">
        <f>SUM(E139:F139)</f>
        <v>585</v>
      </c>
      <c r="E139" s="29">
        <v>585</v>
      </c>
      <c r="F139" s="221" t="s">
        <v>164</v>
      </c>
      <c r="G139" s="30"/>
      <c r="H139" s="115">
        <v>195</v>
      </c>
      <c r="I139" s="115">
        <v>585</v>
      </c>
      <c r="J139" s="115">
        <v>585</v>
      </c>
    </row>
    <row r="140" spans="1:10" ht="17.25" customHeight="1">
      <c r="A140" s="91">
        <v>4633</v>
      </c>
      <c r="B140" s="222" t="s">
        <v>69</v>
      </c>
      <c r="C140" s="223" t="s">
        <v>66</v>
      </c>
      <c r="D140" s="99">
        <f>SUM(E140:F140)</f>
        <v>0</v>
      </c>
      <c r="E140" s="29"/>
      <c r="F140" s="221" t="s">
        <v>164</v>
      </c>
      <c r="G140" s="30"/>
      <c r="H140" s="115"/>
      <c r="I140" s="115"/>
      <c r="J140" s="115"/>
    </row>
    <row r="141" spans="1:10" ht="14.25" customHeight="1">
      <c r="A141" s="91">
        <v>4634</v>
      </c>
      <c r="B141" s="222" t="s">
        <v>70</v>
      </c>
      <c r="C141" s="223" t="s">
        <v>415</v>
      </c>
      <c r="D141" s="99">
        <f>SUM(E141:F141)</f>
        <v>3240</v>
      </c>
      <c r="E141" s="29">
        <v>3240</v>
      </c>
      <c r="F141" s="221" t="s">
        <v>164</v>
      </c>
      <c r="G141" s="29">
        <v>700</v>
      </c>
      <c r="H141" s="80">
        <v>1645</v>
      </c>
      <c r="I141" s="29">
        <v>2640</v>
      </c>
      <c r="J141" s="29">
        <v>3240</v>
      </c>
    </row>
    <row r="142" spans="1:10" ht="12.75">
      <c r="A142" s="91">
        <v>4640</v>
      </c>
      <c r="B142" s="224" t="s">
        <v>747</v>
      </c>
      <c r="C142" s="219" t="s">
        <v>158</v>
      </c>
      <c r="D142" s="99">
        <f>SUM(D144)</f>
        <v>0</v>
      </c>
      <c r="E142" s="29">
        <f>SUM(E144)</f>
        <v>0</v>
      </c>
      <c r="F142" s="221" t="s">
        <v>164</v>
      </c>
      <c r="G142" s="30">
        <f>SUM(G144)</f>
        <v>0</v>
      </c>
      <c r="H142" s="115">
        <f>SUM(H144)</f>
        <v>0</v>
      </c>
      <c r="I142" s="115">
        <f>SUM(I144)</f>
        <v>0</v>
      </c>
      <c r="J142" s="115">
        <f>SUM(J144)</f>
        <v>0</v>
      </c>
    </row>
    <row r="143" spans="1:10" ht="12.75">
      <c r="A143" s="91"/>
      <c r="B143" s="215" t="s">
        <v>429</v>
      </c>
      <c r="C143" s="219"/>
      <c r="D143" s="99"/>
      <c r="E143" s="29"/>
      <c r="F143" s="221"/>
      <c r="G143" s="30"/>
      <c r="H143" s="115"/>
      <c r="I143" s="115"/>
      <c r="J143" s="115"/>
    </row>
    <row r="144" spans="1:10" ht="12.75">
      <c r="A144" s="91">
        <v>4641</v>
      </c>
      <c r="B144" s="222" t="s">
        <v>71</v>
      </c>
      <c r="C144" s="223" t="s">
        <v>72</v>
      </c>
      <c r="D144" s="99">
        <f>SUM(E144:F144)</f>
        <v>0</v>
      </c>
      <c r="E144" s="29"/>
      <c r="F144" s="221" t="s">
        <v>165</v>
      </c>
      <c r="G144" s="30"/>
      <c r="H144" s="115"/>
      <c r="I144" s="115"/>
      <c r="J144" s="115"/>
    </row>
    <row r="145" spans="1:10" ht="38.25" customHeight="1">
      <c r="A145" s="91">
        <v>4700</v>
      </c>
      <c r="B145" s="224" t="s">
        <v>748</v>
      </c>
      <c r="C145" s="219" t="s">
        <v>158</v>
      </c>
      <c r="D145" s="99">
        <f aca="true" t="shared" si="5" ref="D145:J145">SUM(D147,D151,D157,D160,D164,D167,D170)</f>
        <v>17635.5</v>
      </c>
      <c r="E145" s="29">
        <f t="shared" si="5"/>
        <v>101956.5</v>
      </c>
      <c r="F145" s="216">
        <f t="shared" si="5"/>
        <v>0</v>
      </c>
      <c r="G145" s="30">
        <f t="shared" si="5"/>
        <v>1861.5</v>
      </c>
      <c r="H145" s="115">
        <f t="shared" si="5"/>
        <v>2887.6</v>
      </c>
      <c r="I145" s="115">
        <f t="shared" si="5"/>
        <v>14708.3</v>
      </c>
      <c r="J145" s="115">
        <f t="shared" si="5"/>
        <v>17635.5</v>
      </c>
    </row>
    <row r="146" spans="1:10" ht="12.75">
      <c r="A146" s="91"/>
      <c r="B146" s="215" t="s">
        <v>430</v>
      </c>
      <c r="C146" s="214"/>
      <c r="D146" s="99"/>
      <c r="E146" s="29"/>
      <c r="F146" s="216"/>
      <c r="G146" s="30"/>
      <c r="H146" s="115"/>
      <c r="I146" s="115"/>
      <c r="J146" s="115"/>
    </row>
    <row r="147" spans="1:10" ht="40.5" customHeight="1">
      <c r="A147" s="91">
        <v>4710</v>
      </c>
      <c r="B147" s="224" t="s">
        <v>749</v>
      </c>
      <c r="C147" s="219" t="s">
        <v>158</v>
      </c>
      <c r="D147" s="99">
        <f>SUM(D149:D150)</f>
        <v>176</v>
      </c>
      <c r="E147" s="29">
        <f>SUM(E149:E150)</f>
        <v>176</v>
      </c>
      <c r="F147" s="221" t="s">
        <v>164</v>
      </c>
      <c r="G147" s="30">
        <f>SUM(G149:G150)</f>
        <v>176</v>
      </c>
      <c r="H147" s="115">
        <f>SUM(H149:H150)</f>
        <v>176</v>
      </c>
      <c r="I147" s="115">
        <f>SUM(I149:I150)</f>
        <v>176</v>
      </c>
      <c r="J147" s="115">
        <f>SUM(J149:J150)</f>
        <v>176</v>
      </c>
    </row>
    <row r="148" spans="1:10" ht="12.75">
      <c r="A148" s="91"/>
      <c r="B148" s="215" t="s">
        <v>429</v>
      </c>
      <c r="C148" s="219"/>
      <c r="D148" s="99"/>
      <c r="E148" s="29"/>
      <c r="F148" s="221"/>
      <c r="G148" s="30"/>
      <c r="H148" s="115"/>
      <c r="I148" s="115"/>
      <c r="J148" s="115"/>
    </row>
    <row r="149" spans="1:10" ht="51" customHeight="1">
      <c r="A149" s="91">
        <v>4711</v>
      </c>
      <c r="B149" s="222" t="s">
        <v>345</v>
      </c>
      <c r="C149" s="223" t="s">
        <v>73</v>
      </c>
      <c r="D149" s="99">
        <f>SUM(E149:F149)</f>
        <v>0</v>
      </c>
      <c r="E149" s="29"/>
      <c r="F149" s="221" t="s">
        <v>164</v>
      </c>
      <c r="G149" s="30"/>
      <c r="H149" s="115"/>
      <c r="I149" s="115"/>
      <c r="J149" s="115"/>
    </row>
    <row r="150" spans="1:10" ht="29.25" customHeight="1">
      <c r="A150" s="91">
        <v>4712</v>
      </c>
      <c r="B150" s="222" t="s">
        <v>82</v>
      </c>
      <c r="C150" s="223" t="s">
        <v>74</v>
      </c>
      <c r="D150" s="99">
        <f>SUM(E150:F150)</f>
        <v>176</v>
      </c>
      <c r="E150" s="29">
        <v>176</v>
      </c>
      <c r="F150" s="221" t="s">
        <v>164</v>
      </c>
      <c r="G150" s="30">
        <v>176</v>
      </c>
      <c r="H150" s="115">
        <v>176</v>
      </c>
      <c r="I150" s="115">
        <v>176</v>
      </c>
      <c r="J150" s="115">
        <v>176</v>
      </c>
    </row>
    <row r="151" spans="1:10" ht="50.25" customHeight="1">
      <c r="A151" s="91">
        <v>4720</v>
      </c>
      <c r="B151" s="224" t="s">
        <v>750</v>
      </c>
      <c r="C151" s="219" t="s">
        <v>158</v>
      </c>
      <c r="D151" s="99">
        <f>SUM(D153:D156)</f>
        <v>1450</v>
      </c>
      <c r="E151" s="29">
        <f>SUM(E153:E156)</f>
        <v>1450</v>
      </c>
      <c r="F151" s="221" t="s">
        <v>164</v>
      </c>
      <c r="G151" s="30">
        <f>SUM(G153:G156)</f>
        <v>380</v>
      </c>
      <c r="H151" s="115">
        <f>SUM(H153:H156)</f>
        <v>700</v>
      </c>
      <c r="I151" s="115">
        <f>SUM(I153:I156)</f>
        <v>1030</v>
      </c>
      <c r="J151" s="115">
        <f>SUM(J153:J156)</f>
        <v>1450</v>
      </c>
    </row>
    <row r="152" spans="1:10" ht="12.75">
      <c r="A152" s="91"/>
      <c r="B152" s="215" t="s">
        <v>429</v>
      </c>
      <c r="C152" s="219"/>
      <c r="D152" s="99"/>
      <c r="E152" s="29"/>
      <c r="F152" s="221"/>
      <c r="G152" s="30"/>
      <c r="H152" s="115"/>
      <c r="I152" s="115"/>
      <c r="J152" s="115"/>
    </row>
    <row r="153" spans="1:10" ht="15.75" customHeight="1">
      <c r="A153" s="91">
        <v>4721</v>
      </c>
      <c r="B153" s="222" t="s">
        <v>482</v>
      </c>
      <c r="C153" s="223" t="s">
        <v>83</v>
      </c>
      <c r="D153" s="99">
        <f>SUM(E153:F153)</f>
        <v>0</v>
      </c>
      <c r="E153" s="29"/>
      <c r="F153" s="221" t="s">
        <v>164</v>
      </c>
      <c r="G153" s="30"/>
      <c r="H153" s="115"/>
      <c r="I153" s="115"/>
      <c r="J153" s="115"/>
    </row>
    <row r="154" spans="1:10" ht="12.75">
      <c r="A154" s="91">
        <v>4722</v>
      </c>
      <c r="B154" s="222" t="s">
        <v>483</v>
      </c>
      <c r="C154" s="227">
        <v>4822</v>
      </c>
      <c r="D154" s="99">
        <f>SUM(E154:F154)</f>
        <v>300</v>
      </c>
      <c r="E154" s="29">
        <v>300</v>
      </c>
      <c r="F154" s="221" t="s">
        <v>164</v>
      </c>
      <c r="G154" s="30"/>
      <c r="H154" s="115"/>
      <c r="I154" s="115"/>
      <c r="J154" s="115">
        <v>300</v>
      </c>
    </row>
    <row r="155" spans="1:10" ht="12.75">
      <c r="A155" s="91">
        <v>4723</v>
      </c>
      <c r="B155" s="222" t="s">
        <v>86</v>
      </c>
      <c r="C155" s="223" t="s">
        <v>84</v>
      </c>
      <c r="D155" s="99">
        <f>SUM(E155:F155)</f>
        <v>1150</v>
      </c>
      <c r="E155" s="29">
        <v>1150</v>
      </c>
      <c r="F155" s="221" t="s">
        <v>164</v>
      </c>
      <c r="G155" s="29">
        <v>380</v>
      </c>
      <c r="H155" s="80">
        <v>700</v>
      </c>
      <c r="I155" s="29">
        <v>1030</v>
      </c>
      <c r="J155" s="29">
        <v>1150</v>
      </c>
    </row>
    <row r="156" spans="1:10" ht="24">
      <c r="A156" s="91">
        <v>4724</v>
      </c>
      <c r="B156" s="222" t="s">
        <v>87</v>
      </c>
      <c r="C156" s="223" t="s">
        <v>85</v>
      </c>
      <c r="D156" s="99">
        <f>SUM(E156:F156)</f>
        <v>0</v>
      </c>
      <c r="E156" s="29"/>
      <c r="F156" s="221" t="s">
        <v>164</v>
      </c>
      <c r="G156" s="30"/>
      <c r="H156" s="115"/>
      <c r="I156" s="115"/>
      <c r="J156" s="115"/>
    </row>
    <row r="157" spans="1:10" ht="24">
      <c r="A157" s="91">
        <v>4730</v>
      </c>
      <c r="B157" s="224" t="s">
        <v>751</v>
      </c>
      <c r="C157" s="219" t="s">
        <v>158</v>
      </c>
      <c r="D157" s="99">
        <f>SUM(D159)</f>
        <v>0</v>
      </c>
      <c r="E157" s="29">
        <f>SUM(E159)</f>
        <v>0</v>
      </c>
      <c r="F157" s="221" t="s">
        <v>164</v>
      </c>
      <c r="G157" s="30">
        <f>SUM(G159)</f>
        <v>0</v>
      </c>
      <c r="H157" s="115">
        <f>SUM(H159)</f>
        <v>0</v>
      </c>
      <c r="I157" s="115">
        <f>SUM(I159)</f>
        <v>0</v>
      </c>
      <c r="J157" s="115">
        <f>SUM(J159)</f>
        <v>0</v>
      </c>
    </row>
    <row r="158" spans="1:10" ht="12.75">
      <c r="A158" s="91"/>
      <c r="B158" s="215" t="s">
        <v>429</v>
      </c>
      <c r="C158" s="219"/>
      <c r="D158" s="99"/>
      <c r="E158" s="29"/>
      <c r="F158" s="221"/>
      <c r="G158" s="30"/>
      <c r="H158" s="115"/>
      <c r="I158" s="115"/>
      <c r="J158" s="115"/>
    </row>
    <row r="159" spans="1:10" ht="24">
      <c r="A159" s="91">
        <v>4731</v>
      </c>
      <c r="B159" s="230" t="s">
        <v>752</v>
      </c>
      <c r="C159" s="223" t="s">
        <v>88</v>
      </c>
      <c r="D159" s="99">
        <f>SUM(E159:F159)</f>
        <v>0</v>
      </c>
      <c r="E159" s="29"/>
      <c r="F159" s="221" t="s">
        <v>164</v>
      </c>
      <c r="G159" s="30"/>
      <c r="H159" s="115"/>
      <c r="I159" s="115"/>
      <c r="J159" s="115"/>
    </row>
    <row r="160" spans="1:10" ht="46.5">
      <c r="A160" s="91">
        <v>4740</v>
      </c>
      <c r="B160" s="237" t="s">
        <v>753</v>
      </c>
      <c r="C160" s="219" t="s">
        <v>158</v>
      </c>
      <c r="D160" s="99">
        <f>SUM(D162:D163)</f>
        <v>0</v>
      </c>
      <c r="E160" s="29">
        <f>SUM(E162:E163)</f>
        <v>0</v>
      </c>
      <c r="F160" s="221" t="s">
        <v>164</v>
      </c>
      <c r="G160" s="30">
        <f>SUM(G162:G163)</f>
        <v>0</v>
      </c>
      <c r="H160" s="115">
        <f>SUM(H162:H163)</f>
        <v>0</v>
      </c>
      <c r="I160" s="115">
        <f>SUM(I162:I163)</f>
        <v>0</v>
      </c>
      <c r="J160" s="115">
        <f>SUM(J162:J163)</f>
        <v>0</v>
      </c>
    </row>
    <row r="161" spans="1:10" ht="12.75">
      <c r="A161" s="91"/>
      <c r="B161" s="215" t="s">
        <v>429</v>
      </c>
      <c r="C161" s="219"/>
      <c r="D161" s="99"/>
      <c r="E161" s="29"/>
      <c r="F161" s="221"/>
      <c r="G161" s="30"/>
      <c r="H161" s="115"/>
      <c r="I161" s="115"/>
      <c r="J161" s="115"/>
    </row>
    <row r="162" spans="1:10" ht="27.75" customHeight="1">
      <c r="A162" s="91">
        <v>4741</v>
      </c>
      <c r="B162" s="222" t="s">
        <v>484</v>
      </c>
      <c r="C162" s="223" t="s">
        <v>89</v>
      </c>
      <c r="D162" s="99">
        <f>SUM(E162:F162)</f>
        <v>0</v>
      </c>
      <c r="E162" s="29"/>
      <c r="F162" s="221" t="s">
        <v>164</v>
      </c>
      <c r="G162" s="30"/>
      <c r="H162" s="115"/>
      <c r="I162" s="115"/>
      <c r="J162" s="115"/>
    </row>
    <row r="163" spans="1:10" ht="27" customHeight="1">
      <c r="A163" s="91">
        <v>4742</v>
      </c>
      <c r="B163" s="222" t="s">
        <v>91</v>
      </c>
      <c r="C163" s="223" t="s">
        <v>90</v>
      </c>
      <c r="D163" s="99">
        <f>SUM(E163:F163)</f>
        <v>0</v>
      </c>
      <c r="E163" s="29"/>
      <c r="F163" s="221" t="s">
        <v>164</v>
      </c>
      <c r="G163" s="30"/>
      <c r="H163" s="115"/>
      <c r="I163" s="115"/>
      <c r="J163" s="115"/>
    </row>
    <row r="164" spans="1:10" ht="39.75" customHeight="1">
      <c r="A164" s="91">
        <v>4750</v>
      </c>
      <c r="B164" s="224" t="s">
        <v>754</v>
      </c>
      <c r="C164" s="219" t="s">
        <v>158</v>
      </c>
      <c r="D164" s="99">
        <f>SUM(D166)</f>
        <v>0</v>
      </c>
      <c r="E164" s="29">
        <f>SUM(E166)</f>
        <v>0</v>
      </c>
      <c r="F164" s="221" t="s">
        <v>164</v>
      </c>
      <c r="G164" s="30">
        <f>SUM(G166)</f>
        <v>0</v>
      </c>
      <c r="H164" s="115">
        <f>SUM(H166)</f>
        <v>0</v>
      </c>
      <c r="I164" s="115">
        <f>SUM(I166)</f>
        <v>0</v>
      </c>
      <c r="J164" s="115">
        <f>SUM(J166)</f>
        <v>0</v>
      </c>
    </row>
    <row r="165" spans="1:10" ht="12.75">
      <c r="A165" s="91"/>
      <c r="B165" s="215" t="s">
        <v>429</v>
      </c>
      <c r="C165" s="219"/>
      <c r="D165" s="99"/>
      <c r="E165" s="29"/>
      <c r="F165" s="221"/>
      <c r="G165" s="30"/>
      <c r="H165" s="115"/>
      <c r="I165" s="115"/>
      <c r="J165" s="115"/>
    </row>
    <row r="166" spans="1:10" ht="39.75" customHeight="1">
      <c r="A166" s="91">
        <v>4751</v>
      </c>
      <c r="B166" s="222" t="s">
        <v>92</v>
      </c>
      <c r="C166" s="223" t="s">
        <v>93</v>
      </c>
      <c r="D166" s="99">
        <f>SUM(E166:F166)</f>
        <v>0</v>
      </c>
      <c r="E166" s="29"/>
      <c r="F166" s="221" t="s">
        <v>164</v>
      </c>
      <c r="G166" s="30"/>
      <c r="H166" s="115"/>
      <c r="I166" s="115"/>
      <c r="J166" s="115"/>
    </row>
    <row r="167" spans="1:10" ht="17.25" customHeight="1">
      <c r="A167" s="91">
        <v>4760</v>
      </c>
      <c r="B167" s="237" t="s">
        <v>755</v>
      </c>
      <c r="C167" s="219" t="s">
        <v>158</v>
      </c>
      <c r="D167" s="99">
        <f>SUM(D169)</f>
        <v>0</v>
      </c>
      <c r="E167" s="29">
        <f>SUM(E169)</f>
        <v>0</v>
      </c>
      <c r="F167" s="221" t="s">
        <v>164</v>
      </c>
      <c r="G167" s="30">
        <f>SUM(G169)</f>
        <v>0</v>
      </c>
      <c r="H167" s="115">
        <f>SUM(H169)</f>
        <v>0</v>
      </c>
      <c r="I167" s="115">
        <f>SUM(I169)</f>
        <v>0</v>
      </c>
      <c r="J167" s="115">
        <f>SUM(J169)</f>
        <v>0</v>
      </c>
    </row>
    <row r="168" spans="1:10" ht="12.75">
      <c r="A168" s="91"/>
      <c r="B168" s="215" t="s">
        <v>429</v>
      </c>
      <c r="C168" s="219"/>
      <c r="D168" s="99"/>
      <c r="E168" s="29"/>
      <c r="F168" s="221"/>
      <c r="G168" s="30"/>
      <c r="H168" s="115"/>
      <c r="I168" s="115"/>
      <c r="J168" s="115"/>
    </row>
    <row r="169" spans="1:10" ht="17.25" customHeight="1">
      <c r="A169" s="91">
        <v>4761</v>
      </c>
      <c r="B169" s="222" t="s">
        <v>95</v>
      </c>
      <c r="C169" s="223" t="s">
        <v>94</v>
      </c>
      <c r="D169" s="99">
        <f>SUM(E169:F169)</f>
        <v>0</v>
      </c>
      <c r="E169" s="29"/>
      <c r="F169" s="221" t="s">
        <v>164</v>
      </c>
      <c r="G169" s="30"/>
      <c r="H169" s="115"/>
      <c r="I169" s="115"/>
      <c r="J169" s="115"/>
    </row>
    <row r="170" spans="1:10" ht="12.75">
      <c r="A170" s="91">
        <v>4770</v>
      </c>
      <c r="B170" s="224" t="s">
        <v>756</v>
      </c>
      <c r="C170" s="219" t="s">
        <v>158</v>
      </c>
      <c r="D170" s="99">
        <f aca="true" t="shared" si="6" ref="D170:J170">SUM(D172)</f>
        <v>16009.5</v>
      </c>
      <c r="E170" s="29">
        <f t="shared" si="6"/>
        <v>100330.5</v>
      </c>
      <c r="F170" s="216">
        <f t="shared" si="6"/>
        <v>0</v>
      </c>
      <c r="G170" s="30">
        <f t="shared" si="6"/>
        <v>1305.5</v>
      </c>
      <c r="H170" s="115">
        <f t="shared" si="6"/>
        <v>2011.6</v>
      </c>
      <c r="I170" s="115">
        <f t="shared" si="6"/>
        <v>13502.3</v>
      </c>
      <c r="J170" s="115">
        <f t="shared" si="6"/>
        <v>16009.5</v>
      </c>
    </row>
    <row r="171" spans="1:10" ht="13.5" thickBot="1">
      <c r="A171" s="91"/>
      <c r="B171" s="215" t="s">
        <v>429</v>
      </c>
      <c r="C171" s="219"/>
      <c r="D171" s="99"/>
      <c r="E171" s="29"/>
      <c r="F171" s="221"/>
      <c r="G171" s="30"/>
      <c r="H171" s="115"/>
      <c r="I171" s="115"/>
      <c r="J171" s="115"/>
    </row>
    <row r="172" spans="1:12" ht="16.5" thickBot="1">
      <c r="A172" s="91">
        <v>4771</v>
      </c>
      <c r="B172" s="357" t="s">
        <v>100</v>
      </c>
      <c r="C172" s="358" t="s">
        <v>96</v>
      </c>
      <c r="D172" s="359">
        <f>SUM(E172)-Ekamutner!D114</f>
        <v>16009.5</v>
      </c>
      <c r="E172" s="353">
        <v>100330.5</v>
      </c>
      <c r="F172" s="360">
        <v>0</v>
      </c>
      <c r="G172" s="355">
        <v>1305.5</v>
      </c>
      <c r="H172" s="355">
        <v>2011.6</v>
      </c>
      <c r="I172" s="355">
        <v>13502.3</v>
      </c>
      <c r="J172" s="356">
        <v>16009.5</v>
      </c>
      <c r="L172" s="44">
        <v>4221</v>
      </c>
    </row>
    <row r="173" spans="1:10" ht="36">
      <c r="A173" s="91">
        <v>4772</v>
      </c>
      <c r="B173" s="230" t="s">
        <v>462</v>
      </c>
      <c r="C173" s="219" t="s">
        <v>158</v>
      </c>
      <c r="D173" s="99">
        <f>SUM(E173:F173)</f>
        <v>0</v>
      </c>
      <c r="E173" s="29"/>
      <c r="F173" s="221" t="s">
        <v>165</v>
      </c>
      <c r="G173" s="29"/>
      <c r="H173" s="29"/>
      <c r="I173" s="29"/>
      <c r="J173" s="29"/>
    </row>
    <row r="174" spans="1:10" s="316" customFormat="1" ht="56.25" customHeight="1">
      <c r="A174" s="91">
        <v>5000</v>
      </c>
      <c r="B174" s="238" t="s">
        <v>757</v>
      </c>
      <c r="C174" s="219" t="s">
        <v>158</v>
      </c>
      <c r="D174" s="99">
        <f>SUM(D176,D194,D200,D203)</f>
        <v>237832.19999999998</v>
      </c>
      <c r="E174" s="97" t="s">
        <v>164</v>
      </c>
      <c r="F174" s="216">
        <f>SUM(F176,F194,F200,F203)</f>
        <v>237832.19999999998</v>
      </c>
      <c r="G174" s="30">
        <f>SUM(G176,G194,G200,G203)</f>
        <v>209056.19999999998</v>
      </c>
      <c r="H174" s="115">
        <f>SUM(H176,H194,H200,H203)</f>
        <v>210056.19999999998</v>
      </c>
      <c r="I174" s="115">
        <f>SUM(I176,I194,I200,I203)</f>
        <v>232832.19999999998</v>
      </c>
      <c r="J174" s="115">
        <f>SUM(J176,J194,J200,J203)</f>
        <v>237832.19999999998</v>
      </c>
    </row>
    <row r="175" spans="1:10" ht="12.75">
      <c r="A175" s="91"/>
      <c r="B175" s="215" t="s">
        <v>430</v>
      </c>
      <c r="C175" s="214"/>
      <c r="D175" s="99"/>
      <c r="E175" s="29"/>
      <c r="F175" s="216"/>
      <c r="G175" s="30"/>
      <c r="H175" s="115"/>
      <c r="I175" s="115"/>
      <c r="J175" s="115"/>
    </row>
    <row r="176" spans="1:10" ht="22.5">
      <c r="A176" s="91">
        <v>5100</v>
      </c>
      <c r="B176" s="222" t="s">
        <v>758</v>
      </c>
      <c r="C176" s="219" t="s">
        <v>158</v>
      </c>
      <c r="D176" s="99">
        <f>SUM(D178,D183,D188)</f>
        <v>237832.19999999998</v>
      </c>
      <c r="E176" s="97" t="s">
        <v>164</v>
      </c>
      <c r="F176" s="216">
        <f>SUM(F178,F183,F188)</f>
        <v>237832.19999999998</v>
      </c>
      <c r="G176" s="30">
        <f>SUM(G178,G183,G188)</f>
        <v>209056.19999999998</v>
      </c>
      <c r="H176" s="115">
        <f>SUM(H178,H183,H188)</f>
        <v>210056.19999999998</v>
      </c>
      <c r="I176" s="115">
        <f>SUM(I178,I183,I188)</f>
        <v>232832.19999999998</v>
      </c>
      <c r="J176" s="115">
        <f>SUM(J178,J183,J188)</f>
        <v>237832.19999999998</v>
      </c>
    </row>
    <row r="177" spans="1:10" ht="12.75">
      <c r="A177" s="91"/>
      <c r="B177" s="215" t="s">
        <v>430</v>
      </c>
      <c r="C177" s="214"/>
      <c r="D177" s="99"/>
      <c r="E177" s="29"/>
      <c r="F177" s="216"/>
      <c r="G177" s="30"/>
      <c r="H177" s="115"/>
      <c r="I177" s="115"/>
      <c r="J177" s="115"/>
    </row>
    <row r="178" spans="1:10" ht="24">
      <c r="A178" s="91">
        <v>5110</v>
      </c>
      <c r="B178" s="224" t="s">
        <v>759</v>
      </c>
      <c r="C178" s="219" t="s">
        <v>158</v>
      </c>
      <c r="D178" s="99">
        <f>SUM(D180:D182)</f>
        <v>207063.3</v>
      </c>
      <c r="E178" s="29" t="s">
        <v>165</v>
      </c>
      <c r="F178" s="216">
        <f>SUM(F180:F182)</f>
        <v>207063.3</v>
      </c>
      <c r="G178" s="30">
        <f>SUM(G180:G182)</f>
        <v>180287.3</v>
      </c>
      <c r="H178" s="115">
        <f>SUM(H180:H182)</f>
        <v>180287.3</v>
      </c>
      <c r="I178" s="115">
        <f>SUM(I180:I182)</f>
        <v>202063.3</v>
      </c>
      <c r="J178" s="115">
        <f>SUM(J180:J182)</f>
        <v>207063.3</v>
      </c>
    </row>
    <row r="179" spans="1:10" ht="12.75">
      <c r="A179" s="91"/>
      <c r="B179" s="215" t="s">
        <v>429</v>
      </c>
      <c r="C179" s="219"/>
      <c r="D179" s="99"/>
      <c r="E179" s="29"/>
      <c r="F179" s="221"/>
      <c r="G179" s="239"/>
      <c r="H179" s="35"/>
      <c r="I179" s="35"/>
      <c r="J179" s="35"/>
    </row>
    <row r="180" spans="1:10" ht="12.75">
      <c r="A180" s="91">
        <v>5111</v>
      </c>
      <c r="B180" s="222" t="s">
        <v>452</v>
      </c>
      <c r="C180" s="240" t="s">
        <v>97</v>
      </c>
      <c r="D180" s="99">
        <f>SUM(E180:F180)</f>
        <v>5000</v>
      </c>
      <c r="E180" s="97" t="s">
        <v>164</v>
      </c>
      <c r="F180" s="216">
        <v>5000</v>
      </c>
      <c r="G180" s="30"/>
      <c r="H180" s="115"/>
      <c r="I180" s="115"/>
      <c r="J180" s="115">
        <v>5000</v>
      </c>
    </row>
    <row r="181" spans="1:12" ht="20.25" customHeight="1">
      <c r="A181" s="91">
        <v>5112</v>
      </c>
      <c r="B181" s="357" t="s">
        <v>453</v>
      </c>
      <c r="C181" s="361" t="s">
        <v>98</v>
      </c>
      <c r="D181" s="359">
        <f>SUM(E181:F181)</f>
        <v>74276</v>
      </c>
      <c r="E181" s="362" t="s">
        <v>164</v>
      </c>
      <c r="F181" s="363">
        <v>74276</v>
      </c>
      <c r="G181" s="364">
        <v>60000</v>
      </c>
      <c r="H181" s="364">
        <v>60000</v>
      </c>
      <c r="I181" s="364">
        <v>74276</v>
      </c>
      <c r="J181" s="364">
        <v>74276</v>
      </c>
      <c r="L181" s="365">
        <v>14276</v>
      </c>
    </row>
    <row r="182" spans="1:10" ht="26.25" customHeight="1">
      <c r="A182" s="91">
        <v>5113</v>
      </c>
      <c r="B182" s="222" t="s">
        <v>454</v>
      </c>
      <c r="C182" s="240" t="s">
        <v>99</v>
      </c>
      <c r="D182" s="99">
        <f>SUM(E182:F182)</f>
        <v>127787.3</v>
      </c>
      <c r="E182" s="97" t="s">
        <v>164</v>
      </c>
      <c r="F182" s="216">
        <v>127787.3</v>
      </c>
      <c r="G182" s="216">
        <v>120287.3</v>
      </c>
      <c r="H182" s="216">
        <v>120287.3</v>
      </c>
      <c r="I182" s="216">
        <v>127787.3</v>
      </c>
      <c r="J182" s="216">
        <v>127787.3</v>
      </c>
    </row>
    <row r="183" spans="1:10" ht="28.5" customHeight="1">
      <c r="A183" s="91">
        <v>5120</v>
      </c>
      <c r="B183" s="224" t="s">
        <v>760</v>
      </c>
      <c r="C183" s="219" t="s">
        <v>158</v>
      </c>
      <c r="D183" s="99">
        <f>SUM(D185:D187)</f>
        <v>19750</v>
      </c>
      <c r="E183" s="29" t="s">
        <v>165</v>
      </c>
      <c r="F183" s="216">
        <f>SUM(F185:F187)</f>
        <v>19750</v>
      </c>
      <c r="G183" s="30">
        <f>SUM(G185:G187)</f>
        <v>17750</v>
      </c>
      <c r="H183" s="115">
        <f>SUM(H185:H187)</f>
        <v>18750</v>
      </c>
      <c r="I183" s="115">
        <f>SUM(I185:I187)</f>
        <v>19750</v>
      </c>
      <c r="J183" s="115">
        <f>SUM(J185:J187)</f>
        <v>19750</v>
      </c>
    </row>
    <row r="184" spans="1:10" ht="12.75">
      <c r="A184" s="91"/>
      <c r="B184" s="241" t="s">
        <v>429</v>
      </c>
      <c r="C184" s="219"/>
      <c r="D184" s="99"/>
      <c r="E184" s="29"/>
      <c r="F184" s="221"/>
      <c r="G184" s="239"/>
      <c r="H184" s="35"/>
      <c r="I184" s="35"/>
      <c r="J184" s="35"/>
    </row>
    <row r="185" spans="1:10" ht="12.75">
      <c r="A185" s="91">
        <v>5121</v>
      </c>
      <c r="B185" s="222" t="s">
        <v>449</v>
      </c>
      <c r="C185" s="240" t="s">
        <v>101</v>
      </c>
      <c r="D185" s="99">
        <f>SUM(E185:F185)</f>
        <v>0</v>
      </c>
      <c r="E185" s="97" t="s">
        <v>164</v>
      </c>
      <c r="F185" s="216"/>
      <c r="G185" s="30"/>
      <c r="H185" s="115"/>
      <c r="I185" s="115"/>
      <c r="J185" s="115"/>
    </row>
    <row r="186" spans="1:10" ht="12.75">
      <c r="A186" s="91">
        <v>5122</v>
      </c>
      <c r="B186" s="222" t="s">
        <v>450</v>
      </c>
      <c r="C186" s="240" t="s">
        <v>102</v>
      </c>
      <c r="D186" s="99">
        <f>SUM(E186:F186)</f>
        <v>1000</v>
      </c>
      <c r="E186" s="97" t="s">
        <v>164</v>
      </c>
      <c r="F186" s="216">
        <v>1000</v>
      </c>
      <c r="G186" s="30">
        <v>1000</v>
      </c>
      <c r="H186" s="242">
        <v>1000</v>
      </c>
      <c r="I186" s="242">
        <v>1000</v>
      </c>
      <c r="J186" s="242">
        <v>1000</v>
      </c>
    </row>
    <row r="187" spans="1:10" ht="17.25" customHeight="1">
      <c r="A187" s="91">
        <v>5123</v>
      </c>
      <c r="B187" s="222" t="s">
        <v>451</v>
      </c>
      <c r="C187" s="240" t="s">
        <v>103</v>
      </c>
      <c r="D187" s="99">
        <f>SUM(E187:F187)</f>
        <v>18750</v>
      </c>
      <c r="E187" s="97" t="s">
        <v>164</v>
      </c>
      <c r="F187" s="216">
        <v>18750</v>
      </c>
      <c r="G187" s="30">
        <v>16750</v>
      </c>
      <c r="H187" s="30">
        <v>17750</v>
      </c>
      <c r="I187" s="30">
        <v>18750</v>
      </c>
      <c r="J187" s="30">
        <v>18750</v>
      </c>
    </row>
    <row r="188" spans="1:10" ht="36.75" customHeight="1">
      <c r="A188" s="91">
        <v>5130</v>
      </c>
      <c r="B188" s="224" t="s">
        <v>761</v>
      </c>
      <c r="C188" s="219" t="s">
        <v>158</v>
      </c>
      <c r="D188" s="99">
        <f>SUM(D190:D193)</f>
        <v>11018.9</v>
      </c>
      <c r="E188" s="29" t="s">
        <v>165</v>
      </c>
      <c r="F188" s="216">
        <f>SUM(F190:F193)</f>
        <v>11018.9</v>
      </c>
      <c r="G188" s="30">
        <f>SUM(G190:G193)</f>
        <v>11018.9</v>
      </c>
      <c r="H188" s="115">
        <f>SUM(H190:H193)</f>
        <v>11018.9</v>
      </c>
      <c r="I188" s="115">
        <f>SUM(I190:I193)</f>
        <v>11018.9</v>
      </c>
      <c r="J188" s="115">
        <f>SUM(J190:J193)</f>
        <v>11018.9</v>
      </c>
    </row>
    <row r="189" spans="1:10" ht="12.75">
      <c r="A189" s="91"/>
      <c r="B189" s="215" t="s">
        <v>429</v>
      </c>
      <c r="C189" s="219"/>
      <c r="D189" s="99"/>
      <c r="E189" s="29"/>
      <c r="F189" s="221"/>
      <c r="G189" s="239"/>
      <c r="H189" s="35"/>
      <c r="I189" s="35"/>
      <c r="J189" s="35"/>
    </row>
    <row r="190" spans="1:10" ht="17.25" customHeight="1">
      <c r="A190" s="91">
        <v>5131</v>
      </c>
      <c r="B190" s="222" t="s">
        <v>106</v>
      </c>
      <c r="C190" s="240" t="s">
        <v>104</v>
      </c>
      <c r="D190" s="99">
        <f>SUM(E190:F190)</f>
        <v>1000</v>
      </c>
      <c r="E190" s="97" t="s">
        <v>164</v>
      </c>
      <c r="F190" s="216">
        <v>1000</v>
      </c>
      <c r="G190" s="30">
        <v>1000</v>
      </c>
      <c r="H190" s="115">
        <v>1000</v>
      </c>
      <c r="I190" s="115">
        <v>1000</v>
      </c>
      <c r="J190" s="115">
        <v>1000</v>
      </c>
    </row>
    <row r="191" spans="1:10" ht="17.25" customHeight="1">
      <c r="A191" s="91">
        <v>5132</v>
      </c>
      <c r="B191" s="222" t="s">
        <v>446</v>
      </c>
      <c r="C191" s="240" t="s">
        <v>105</v>
      </c>
      <c r="D191" s="99">
        <f>SUM(E191:F191)</f>
        <v>0</v>
      </c>
      <c r="E191" s="97" t="s">
        <v>164</v>
      </c>
      <c r="F191" s="216"/>
      <c r="G191" s="30"/>
      <c r="H191" s="115"/>
      <c r="I191" s="115"/>
      <c r="J191" s="115"/>
    </row>
    <row r="192" spans="1:10" ht="17.25" customHeight="1">
      <c r="A192" s="91">
        <v>5133</v>
      </c>
      <c r="B192" s="222" t="s">
        <v>447</v>
      </c>
      <c r="C192" s="240" t="s">
        <v>112</v>
      </c>
      <c r="D192" s="99">
        <f>SUM(E192:F192)</f>
        <v>0</v>
      </c>
      <c r="E192" s="97" t="s">
        <v>165</v>
      </c>
      <c r="F192" s="216"/>
      <c r="G192" s="30"/>
      <c r="H192" s="115"/>
      <c r="I192" s="115"/>
      <c r="J192" s="115"/>
    </row>
    <row r="193" spans="1:10" ht="17.25" customHeight="1">
      <c r="A193" s="91">
        <v>5134</v>
      </c>
      <c r="B193" s="222" t="s">
        <v>448</v>
      </c>
      <c r="C193" s="240" t="s">
        <v>113</v>
      </c>
      <c r="D193" s="99">
        <f>SUM(E193:F193)</f>
        <v>10018.9</v>
      </c>
      <c r="E193" s="97" t="s">
        <v>165</v>
      </c>
      <c r="F193" s="80">
        <v>10018.9</v>
      </c>
      <c r="G193" s="115">
        <v>10018.9</v>
      </c>
      <c r="H193" s="80">
        <v>10018.9</v>
      </c>
      <c r="I193" s="115">
        <v>10018.9</v>
      </c>
      <c r="J193" s="115">
        <v>10018.9</v>
      </c>
    </row>
    <row r="194" spans="1:10" ht="19.5" customHeight="1">
      <c r="A194" s="91">
        <v>5200</v>
      </c>
      <c r="B194" s="224" t="s">
        <v>762</v>
      </c>
      <c r="C194" s="219" t="s">
        <v>158</v>
      </c>
      <c r="D194" s="99">
        <f>SUM(D196:D199)</f>
        <v>0</v>
      </c>
      <c r="E194" s="97" t="s">
        <v>164</v>
      </c>
      <c r="F194" s="216">
        <f>SUM(F196:F199)</f>
        <v>0</v>
      </c>
      <c r="G194" s="30">
        <f>SUM(G196:G199)</f>
        <v>0</v>
      </c>
      <c r="H194" s="115">
        <f>SUM(H196:H199)</f>
        <v>0</v>
      </c>
      <c r="I194" s="115">
        <f>SUM(I196:I199)</f>
        <v>0</v>
      </c>
      <c r="J194" s="115">
        <f>SUM(J196:J199)</f>
        <v>0</v>
      </c>
    </row>
    <row r="195" spans="1:10" ht="12.75">
      <c r="A195" s="91"/>
      <c r="B195" s="215" t="s">
        <v>430</v>
      </c>
      <c r="C195" s="214"/>
      <c r="D195" s="99"/>
      <c r="E195" s="29"/>
      <c r="F195" s="216"/>
      <c r="G195" s="30"/>
      <c r="H195" s="115"/>
      <c r="I195" s="115"/>
      <c r="J195" s="115"/>
    </row>
    <row r="196" spans="1:10" ht="27" customHeight="1">
      <c r="A196" s="91">
        <v>5211</v>
      </c>
      <c r="B196" s="222" t="s">
        <v>463</v>
      </c>
      <c r="C196" s="240" t="s">
        <v>107</v>
      </c>
      <c r="D196" s="99">
        <f>SUM(E196:F196)</f>
        <v>0</v>
      </c>
      <c r="E196" s="97" t="s">
        <v>164</v>
      </c>
      <c r="F196" s="216"/>
      <c r="G196" s="30"/>
      <c r="H196" s="115"/>
      <c r="I196" s="115"/>
      <c r="J196" s="115"/>
    </row>
    <row r="197" spans="1:10" ht="17.25" customHeight="1">
      <c r="A197" s="91">
        <v>5221</v>
      </c>
      <c r="B197" s="222" t="s">
        <v>464</v>
      </c>
      <c r="C197" s="240" t="s">
        <v>108</v>
      </c>
      <c r="D197" s="99">
        <f>SUM(E197:F197)</f>
        <v>0</v>
      </c>
      <c r="E197" s="97" t="s">
        <v>164</v>
      </c>
      <c r="F197" s="216">
        <v>0</v>
      </c>
      <c r="G197" s="30">
        <v>0</v>
      </c>
      <c r="H197" s="115">
        <v>0</v>
      </c>
      <c r="I197" s="115">
        <v>0</v>
      </c>
      <c r="J197" s="115">
        <v>0</v>
      </c>
    </row>
    <row r="198" spans="1:10" ht="24.75" customHeight="1">
      <c r="A198" s="91">
        <v>5231</v>
      </c>
      <c r="B198" s="222" t="s">
        <v>465</v>
      </c>
      <c r="C198" s="240" t="s">
        <v>109</v>
      </c>
      <c r="D198" s="99">
        <f>SUM(E198:F198)</f>
        <v>0</v>
      </c>
      <c r="E198" s="97" t="s">
        <v>164</v>
      </c>
      <c r="F198" s="216"/>
      <c r="G198" s="30"/>
      <c r="H198" s="115"/>
      <c r="I198" s="115"/>
      <c r="J198" s="115"/>
    </row>
    <row r="199" spans="1:10" ht="17.25" customHeight="1">
      <c r="A199" s="91">
        <v>5241</v>
      </c>
      <c r="B199" s="222" t="s">
        <v>111</v>
      </c>
      <c r="C199" s="240" t="s">
        <v>110</v>
      </c>
      <c r="D199" s="99">
        <f>SUM(E199:F199)</f>
        <v>0</v>
      </c>
      <c r="E199" s="97" t="s">
        <v>164</v>
      </c>
      <c r="F199" s="216"/>
      <c r="G199" s="30"/>
      <c r="H199" s="115"/>
      <c r="I199" s="115"/>
      <c r="J199" s="115"/>
    </row>
    <row r="200" spans="1:10" ht="12.75">
      <c r="A200" s="91">
        <v>5300</v>
      </c>
      <c r="B200" s="224" t="s">
        <v>763</v>
      </c>
      <c r="C200" s="219" t="s">
        <v>158</v>
      </c>
      <c r="D200" s="99">
        <f>SUM(D202)</f>
        <v>0</v>
      </c>
      <c r="E200" s="97" t="s">
        <v>164</v>
      </c>
      <c r="F200" s="216">
        <f>SUM(F202)</f>
        <v>0</v>
      </c>
      <c r="G200" s="30">
        <f>SUM(G202)</f>
        <v>0</v>
      </c>
      <c r="H200" s="115">
        <f>SUM(H202)</f>
        <v>0</v>
      </c>
      <c r="I200" s="115">
        <f>SUM(I202)</f>
        <v>0</v>
      </c>
      <c r="J200" s="115">
        <f>SUM(J202)</f>
        <v>0</v>
      </c>
    </row>
    <row r="201" spans="1:10" ht="12.75">
      <c r="A201" s="91"/>
      <c r="B201" s="215" t="s">
        <v>430</v>
      </c>
      <c r="C201" s="214"/>
      <c r="D201" s="99"/>
      <c r="E201" s="29"/>
      <c r="F201" s="216"/>
      <c r="G201" s="30"/>
      <c r="H201" s="115"/>
      <c r="I201" s="115"/>
      <c r="J201" s="115"/>
    </row>
    <row r="202" spans="1:10" ht="13.5" customHeight="1">
      <c r="A202" s="91">
        <v>5311</v>
      </c>
      <c r="B202" s="222" t="s">
        <v>485</v>
      </c>
      <c r="C202" s="240" t="s">
        <v>114</v>
      </c>
      <c r="D202" s="99">
        <f>SUM(E202:F202)</f>
        <v>0</v>
      </c>
      <c r="E202" s="97" t="s">
        <v>164</v>
      </c>
      <c r="F202" s="216"/>
      <c r="G202" s="30"/>
      <c r="H202" s="115"/>
      <c r="I202" s="115"/>
      <c r="J202" s="115"/>
    </row>
    <row r="203" spans="1:10" ht="22.5">
      <c r="A203" s="91">
        <v>5400</v>
      </c>
      <c r="B203" s="224" t="s">
        <v>764</v>
      </c>
      <c r="C203" s="219" t="s">
        <v>158</v>
      </c>
      <c r="D203" s="99">
        <f>SUM(D205:D208)</f>
        <v>0</v>
      </c>
      <c r="E203" s="97" t="s">
        <v>164</v>
      </c>
      <c r="F203" s="216">
        <f>SUM(F205:F208)</f>
        <v>0</v>
      </c>
      <c r="G203" s="30">
        <f>SUM(G205:G208)</f>
        <v>0</v>
      </c>
      <c r="H203" s="115">
        <f>SUM(H205:H208)</f>
        <v>0</v>
      </c>
      <c r="I203" s="115">
        <f>SUM(I205:I208)</f>
        <v>0</v>
      </c>
      <c r="J203" s="115">
        <f>SUM(J205:J208)</f>
        <v>0</v>
      </c>
    </row>
    <row r="204" spans="1:10" ht="12.75">
      <c r="A204" s="91"/>
      <c r="B204" s="215" t="s">
        <v>430</v>
      </c>
      <c r="C204" s="214"/>
      <c r="D204" s="99"/>
      <c r="E204" s="29"/>
      <c r="F204" s="216"/>
      <c r="G204" s="30"/>
      <c r="H204" s="115"/>
      <c r="I204" s="115"/>
      <c r="J204" s="115"/>
    </row>
    <row r="205" spans="1:10" ht="12.75">
      <c r="A205" s="91">
        <v>5411</v>
      </c>
      <c r="B205" s="222" t="s">
        <v>486</v>
      </c>
      <c r="C205" s="240" t="s">
        <v>115</v>
      </c>
      <c r="D205" s="99">
        <f>SUM(E205:F205)</f>
        <v>0</v>
      </c>
      <c r="E205" s="97" t="s">
        <v>164</v>
      </c>
      <c r="F205" s="216"/>
      <c r="G205" s="30"/>
      <c r="H205" s="115"/>
      <c r="I205" s="115"/>
      <c r="J205" s="115"/>
    </row>
    <row r="206" spans="1:10" ht="12.75">
      <c r="A206" s="91">
        <v>5421</v>
      </c>
      <c r="B206" s="222" t="s">
        <v>487</v>
      </c>
      <c r="C206" s="240" t="s">
        <v>116</v>
      </c>
      <c r="D206" s="99">
        <f>SUM(E206:F206)</f>
        <v>0</v>
      </c>
      <c r="E206" s="97" t="s">
        <v>164</v>
      </c>
      <c r="F206" s="216"/>
      <c r="G206" s="30"/>
      <c r="H206" s="115"/>
      <c r="I206" s="115"/>
      <c r="J206" s="115"/>
    </row>
    <row r="207" spans="1:10" ht="12.75">
      <c r="A207" s="91">
        <v>5431</v>
      </c>
      <c r="B207" s="222" t="s">
        <v>118</v>
      </c>
      <c r="C207" s="240" t="s">
        <v>117</v>
      </c>
      <c r="D207" s="99">
        <f>SUM(E207:F207)</f>
        <v>0</v>
      </c>
      <c r="E207" s="97" t="s">
        <v>164</v>
      </c>
      <c r="F207" s="216"/>
      <c r="G207" s="30"/>
      <c r="H207" s="115"/>
      <c r="I207" s="115"/>
      <c r="J207" s="115"/>
    </row>
    <row r="208" spans="1:10" ht="12.75">
      <c r="A208" s="91">
        <v>5441</v>
      </c>
      <c r="B208" s="243" t="s">
        <v>50</v>
      </c>
      <c r="C208" s="240" t="s">
        <v>119</v>
      </c>
      <c r="D208" s="99">
        <f>SUM(E208:F208)</f>
        <v>0</v>
      </c>
      <c r="E208" s="97" t="s">
        <v>164</v>
      </c>
      <c r="F208" s="216"/>
      <c r="G208" s="30"/>
      <c r="H208" s="115"/>
      <c r="I208" s="115"/>
      <c r="J208" s="115"/>
    </row>
    <row r="209" spans="1:10" s="309" customFormat="1" ht="59.25" customHeight="1">
      <c r="A209" s="244" t="s">
        <v>328</v>
      </c>
      <c r="B209" s="245" t="s">
        <v>765</v>
      </c>
      <c r="C209" s="246" t="s">
        <v>158</v>
      </c>
      <c r="D209" s="99">
        <f>SUM(D211,D216,D224,D227)</f>
        <v>-7500</v>
      </c>
      <c r="E209" s="29" t="s">
        <v>157</v>
      </c>
      <c r="F209" s="216">
        <f>SUM(F211,F216,F224,F227)</f>
        <v>-7500</v>
      </c>
      <c r="G209" s="30">
        <f>SUM(G211,G216,G224,G227)</f>
        <v>0</v>
      </c>
      <c r="H209" s="115">
        <f>SUM(H211,H216,H224,H227)</f>
        <v>0</v>
      </c>
      <c r="I209" s="115">
        <f>SUM(I211,I216,I224,I227)</f>
        <v>-7500</v>
      </c>
      <c r="J209" s="115">
        <f>SUM(J211,J216,J224,J227)</f>
        <v>-7500</v>
      </c>
    </row>
    <row r="210" spans="1:10" s="309" customFormat="1" ht="12.75">
      <c r="A210" s="244"/>
      <c r="B210" s="247" t="s">
        <v>428</v>
      </c>
      <c r="C210" s="246"/>
      <c r="D210" s="99"/>
      <c r="E210" s="29"/>
      <c r="F210" s="216"/>
      <c r="G210" s="30"/>
      <c r="H210" s="115"/>
      <c r="I210" s="115"/>
      <c r="J210" s="115"/>
    </row>
    <row r="211" spans="1:10" s="317" customFormat="1" ht="28.5">
      <c r="A211" s="248" t="s">
        <v>329</v>
      </c>
      <c r="B211" s="249" t="s">
        <v>766</v>
      </c>
      <c r="C211" s="250" t="s">
        <v>158</v>
      </c>
      <c r="D211" s="99">
        <f>SUM(D213:D215)</f>
        <v>0</v>
      </c>
      <c r="E211" s="29" t="s">
        <v>157</v>
      </c>
      <c r="F211" s="216">
        <f>SUM(F213:F215)</f>
        <v>0</v>
      </c>
      <c r="G211" s="30">
        <f>SUM(G213:G215)</f>
        <v>0</v>
      </c>
      <c r="H211" s="115">
        <f>SUM(H213:H215)</f>
        <v>0</v>
      </c>
      <c r="I211" s="115">
        <f>SUM(I213:I215)</f>
        <v>0</v>
      </c>
      <c r="J211" s="115">
        <f>SUM(J213:J215)</f>
        <v>0</v>
      </c>
    </row>
    <row r="212" spans="1:10" s="317" customFormat="1" ht="12.75">
      <c r="A212" s="248"/>
      <c r="B212" s="247" t="s">
        <v>428</v>
      </c>
      <c r="C212" s="250"/>
      <c r="D212" s="99"/>
      <c r="E212" s="29"/>
      <c r="F212" s="216"/>
      <c r="G212" s="30"/>
      <c r="H212" s="115"/>
      <c r="I212" s="115"/>
      <c r="J212" s="115"/>
    </row>
    <row r="213" spans="1:10" s="317" customFormat="1" ht="12.75">
      <c r="A213" s="248" t="s">
        <v>330</v>
      </c>
      <c r="B213" s="251" t="s">
        <v>493</v>
      </c>
      <c r="C213" s="252" t="s">
        <v>488</v>
      </c>
      <c r="D213" s="99">
        <f>SUM(E213:F213)</f>
        <v>0</v>
      </c>
      <c r="E213" s="29" t="s">
        <v>165</v>
      </c>
      <c r="F213" s="216"/>
      <c r="G213" s="30"/>
      <c r="H213" s="115"/>
      <c r="I213" s="115"/>
      <c r="J213" s="115"/>
    </row>
    <row r="214" spans="1:10" s="318" customFormat="1" ht="12.75">
      <c r="A214" s="248" t="s">
        <v>331</v>
      </c>
      <c r="B214" s="251" t="s">
        <v>492</v>
      </c>
      <c r="C214" s="252" t="s">
        <v>489</v>
      </c>
      <c r="D214" s="99">
        <f>SUM(E214:F214)</f>
        <v>0</v>
      </c>
      <c r="E214" s="29" t="s">
        <v>165</v>
      </c>
      <c r="F214" s="253"/>
      <c r="G214" s="254"/>
      <c r="H214" s="255"/>
      <c r="I214" s="255"/>
      <c r="J214" s="255"/>
    </row>
    <row r="215" spans="1:10" s="317" customFormat="1" ht="30.75" customHeight="1">
      <c r="A215" s="181" t="s">
        <v>332</v>
      </c>
      <c r="B215" s="251" t="s">
        <v>495</v>
      </c>
      <c r="C215" s="252" t="s">
        <v>490</v>
      </c>
      <c r="D215" s="99">
        <f>SUM(E215:F215)</f>
        <v>0</v>
      </c>
      <c r="E215" s="29" t="s">
        <v>157</v>
      </c>
      <c r="F215" s="216"/>
      <c r="G215" s="30"/>
      <c r="H215" s="115"/>
      <c r="I215" s="115"/>
      <c r="J215" s="115"/>
    </row>
    <row r="216" spans="1:10" s="317" customFormat="1" ht="31.5" customHeight="1">
      <c r="A216" s="181" t="s">
        <v>333</v>
      </c>
      <c r="B216" s="249" t="s">
        <v>767</v>
      </c>
      <c r="C216" s="250" t="s">
        <v>158</v>
      </c>
      <c r="D216" s="99">
        <f>SUM(D218:D219)</f>
        <v>0</v>
      </c>
      <c r="E216" s="29" t="s">
        <v>157</v>
      </c>
      <c r="F216" s="216">
        <f>SUM(F218:F219)</f>
        <v>0</v>
      </c>
      <c r="G216" s="30">
        <f>SUM(G218:G219)</f>
        <v>0</v>
      </c>
      <c r="H216" s="115">
        <f>SUM(H218:H219)</f>
        <v>0</v>
      </c>
      <c r="I216" s="115">
        <f>SUM(I218:I219)</f>
        <v>0</v>
      </c>
      <c r="J216" s="115">
        <f>SUM(J218:J219)</f>
        <v>0</v>
      </c>
    </row>
    <row r="217" spans="1:10" s="317" customFormat="1" ht="12.75">
      <c r="A217" s="181"/>
      <c r="B217" s="247" t="s">
        <v>428</v>
      </c>
      <c r="C217" s="250"/>
      <c r="D217" s="99"/>
      <c r="E217" s="29"/>
      <c r="F217" s="216"/>
      <c r="G217" s="30"/>
      <c r="H217" s="115"/>
      <c r="I217" s="115"/>
      <c r="J217" s="115"/>
    </row>
    <row r="218" spans="1:10" s="317" customFormat="1" ht="29.25" customHeight="1">
      <c r="A218" s="181" t="s">
        <v>334</v>
      </c>
      <c r="B218" s="251" t="s">
        <v>479</v>
      </c>
      <c r="C218" s="250" t="s">
        <v>496</v>
      </c>
      <c r="D218" s="99">
        <f>SUM(E218:F218)</f>
        <v>0</v>
      </c>
      <c r="E218" s="29" t="s">
        <v>157</v>
      </c>
      <c r="F218" s="216"/>
      <c r="G218" s="30"/>
      <c r="H218" s="115"/>
      <c r="I218" s="115"/>
      <c r="J218" s="115"/>
    </row>
    <row r="219" spans="1:10" s="317" customFormat="1" ht="25.5">
      <c r="A219" s="181" t="s">
        <v>335</v>
      </c>
      <c r="B219" s="251" t="s">
        <v>768</v>
      </c>
      <c r="C219" s="250" t="s">
        <v>158</v>
      </c>
      <c r="D219" s="99">
        <f>SUM(D221:D223)</f>
        <v>0</v>
      </c>
      <c r="E219" s="29" t="s">
        <v>157</v>
      </c>
      <c r="F219" s="216">
        <f>SUM(F221:F223)</f>
        <v>0</v>
      </c>
      <c r="G219" s="30">
        <f>SUM(G221:G223)</f>
        <v>0</v>
      </c>
      <c r="H219" s="115">
        <f>SUM(H221:H223)</f>
        <v>0</v>
      </c>
      <c r="I219" s="115">
        <f>SUM(I221:I223)</f>
        <v>0</v>
      </c>
      <c r="J219" s="115">
        <f>SUM(J221:J223)</f>
        <v>0</v>
      </c>
    </row>
    <row r="220" spans="1:10" s="317" customFormat="1" ht="12.75">
      <c r="A220" s="181"/>
      <c r="B220" s="247" t="s">
        <v>429</v>
      </c>
      <c r="C220" s="250"/>
      <c r="D220" s="99"/>
      <c r="E220" s="29"/>
      <c r="F220" s="216"/>
      <c r="G220" s="30"/>
      <c r="H220" s="115"/>
      <c r="I220" s="115"/>
      <c r="J220" s="115"/>
    </row>
    <row r="221" spans="1:10" s="317" customFormat="1" ht="12.75">
      <c r="A221" s="181" t="s">
        <v>336</v>
      </c>
      <c r="B221" s="247" t="s">
        <v>476</v>
      </c>
      <c r="C221" s="252" t="s">
        <v>497</v>
      </c>
      <c r="D221" s="99">
        <f>SUM(E221:F221)</f>
        <v>0</v>
      </c>
      <c r="E221" s="29" t="s">
        <v>165</v>
      </c>
      <c r="F221" s="216"/>
      <c r="G221" s="30"/>
      <c r="H221" s="115"/>
      <c r="I221" s="115"/>
      <c r="J221" s="115"/>
    </row>
    <row r="222" spans="1:10" s="317" customFormat="1" ht="25.5">
      <c r="A222" s="256" t="s">
        <v>337</v>
      </c>
      <c r="B222" s="247" t="s">
        <v>475</v>
      </c>
      <c r="C222" s="250" t="s">
        <v>498</v>
      </c>
      <c r="D222" s="99">
        <f>SUM(E222:F222)</f>
        <v>0</v>
      </c>
      <c r="E222" s="29" t="s">
        <v>157</v>
      </c>
      <c r="F222" s="216"/>
      <c r="G222" s="30"/>
      <c r="H222" s="115"/>
      <c r="I222" s="115"/>
      <c r="J222" s="115"/>
    </row>
    <row r="223" spans="1:10" s="317" customFormat="1" ht="25.5">
      <c r="A223" s="181" t="s">
        <v>338</v>
      </c>
      <c r="B223" s="257" t="s">
        <v>474</v>
      </c>
      <c r="C223" s="250" t="s">
        <v>499</v>
      </c>
      <c r="D223" s="99">
        <f>SUM(E223:F223)</f>
        <v>0</v>
      </c>
      <c r="E223" s="29" t="s">
        <v>157</v>
      </c>
      <c r="F223" s="216"/>
      <c r="G223" s="30"/>
      <c r="H223" s="115"/>
      <c r="I223" s="115"/>
      <c r="J223" s="115"/>
    </row>
    <row r="224" spans="1:10" s="317" customFormat="1" ht="28.5">
      <c r="A224" s="181" t="s">
        <v>339</v>
      </c>
      <c r="B224" s="249" t="s">
        <v>769</v>
      </c>
      <c r="C224" s="250" t="s">
        <v>158</v>
      </c>
      <c r="D224" s="99">
        <f>SUM(D226)</f>
        <v>0</v>
      </c>
      <c r="E224" s="29" t="s">
        <v>157</v>
      </c>
      <c r="F224" s="216">
        <f>SUM(F226)</f>
        <v>0</v>
      </c>
      <c r="G224" s="30">
        <f>SUM(G226)</f>
        <v>0</v>
      </c>
      <c r="H224" s="115">
        <f>SUM(H226)</f>
        <v>0</v>
      </c>
      <c r="I224" s="115">
        <f>SUM(I226)</f>
        <v>0</v>
      </c>
      <c r="J224" s="115">
        <f>SUM(J226)</f>
        <v>0</v>
      </c>
    </row>
    <row r="225" spans="1:10" s="317" customFormat="1" ht="12.75">
      <c r="A225" s="181"/>
      <c r="B225" s="247" t="s">
        <v>428</v>
      </c>
      <c r="C225" s="250"/>
      <c r="D225" s="99"/>
      <c r="E225" s="29"/>
      <c r="F225" s="216"/>
      <c r="G225" s="30"/>
      <c r="H225" s="115"/>
      <c r="I225" s="115"/>
      <c r="J225" s="115"/>
    </row>
    <row r="226" spans="1:10" s="317" customFormat="1" ht="25.5">
      <c r="A226" s="256" t="s">
        <v>340</v>
      </c>
      <c r="B226" s="251" t="s">
        <v>477</v>
      </c>
      <c r="C226" s="246" t="s">
        <v>501</v>
      </c>
      <c r="D226" s="99">
        <f>SUM(E226:F226)</f>
        <v>0</v>
      </c>
      <c r="E226" s="29" t="s">
        <v>157</v>
      </c>
      <c r="F226" s="216"/>
      <c r="G226" s="30"/>
      <c r="H226" s="115"/>
      <c r="I226" s="115"/>
      <c r="J226" s="115"/>
    </row>
    <row r="227" spans="1:10" s="317" customFormat="1" ht="55.5">
      <c r="A227" s="181" t="s">
        <v>341</v>
      </c>
      <c r="B227" s="249" t="s">
        <v>770</v>
      </c>
      <c r="C227" s="250" t="s">
        <v>158</v>
      </c>
      <c r="D227" s="99">
        <f>SUM(D229:D232)</f>
        <v>-7500</v>
      </c>
      <c r="E227" s="29" t="s">
        <v>157</v>
      </c>
      <c r="F227" s="216">
        <f>SUM(F229:F232)</f>
        <v>-7500</v>
      </c>
      <c r="G227" s="30">
        <f>SUM(G229:G232)</f>
        <v>0</v>
      </c>
      <c r="H227" s="115">
        <f>SUM(H229:H232)</f>
        <v>0</v>
      </c>
      <c r="I227" s="115">
        <f>SUM(I229:I232)</f>
        <v>-7500</v>
      </c>
      <c r="J227" s="115">
        <f>SUM(J229:J232)</f>
        <v>-7500</v>
      </c>
    </row>
    <row r="228" spans="1:10" s="317" customFormat="1" ht="12.75">
      <c r="A228" s="181"/>
      <c r="B228" s="247" t="s">
        <v>428</v>
      </c>
      <c r="C228" s="250"/>
      <c r="D228" s="99"/>
      <c r="E228" s="29"/>
      <c r="F228" s="216"/>
      <c r="G228" s="30"/>
      <c r="H228" s="115"/>
      <c r="I228" s="115"/>
      <c r="J228" s="115"/>
    </row>
    <row r="229" spans="1:10" s="317" customFormat="1" ht="12.75">
      <c r="A229" s="181" t="s">
        <v>342</v>
      </c>
      <c r="B229" s="251" t="s">
        <v>502</v>
      </c>
      <c r="C229" s="252" t="s">
        <v>504</v>
      </c>
      <c r="D229" s="99">
        <f>SUM(E229:F229)</f>
        <v>-7500</v>
      </c>
      <c r="E229" s="29" t="s">
        <v>157</v>
      </c>
      <c r="F229" s="216">
        <v>-7500</v>
      </c>
      <c r="G229" s="30"/>
      <c r="H229" s="115"/>
      <c r="I229" s="115">
        <v>-7500</v>
      </c>
      <c r="J229" s="115">
        <v>-7500</v>
      </c>
    </row>
    <row r="230" spans="1:10" s="317" customFormat="1" ht="15.75" customHeight="1">
      <c r="A230" s="256" t="s">
        <v>346</v>
      </c>
      <c r="B230" s="251" t="s">
        <v>503</v>
      </c>
      <c r="C230" s="246" t="s">
        <v>505</v>
      </c>
      <c r="D230" s="99">
        <f>SUM(E230:F230)</f>
        <v>0</v>
      </c>
      <c r="E230" s="29" t="s">
        <v>157</v>
      </c>
      <c r="F230" s="216"/>
      <c r="G230" s="30"/>
      <c r="H230" s="115"/>
      <c r="I230" s="115"/>
      <c r="J230" s="115"/>
    </row>
    <row r="231" spans="1:10" s="317" customFormat="1" ht="25.5">
      <c r="A231" s="181" t="s">
        <v>347</v>
      </c>
      <c r="B231" s="251" t="s">
        <v>402</v>
      </c>
      <c r="C231" s="250" t="s">
        <v>506</v>
      </c>
      <c r="D231" s="99">
        <f>SUM(E231:F231)</f>
        <v>0</v>
      </c>
      <c r="E231" s="29" t="s">
        <v>157</v>
      </c>
      <c r="F231" s="216"/>
      <c r="G231" s="30"/>
      <c r="H231" s="115"/>
      <c r="I231" s="115"/>
      <c r="J231" s="115"/>
    </row>
    <row r="232" spans="1:10" s="317" customFormat="1" ht="25.5">
      <c r="A232" s="181" t="s">
        <v>348</v>
      </c>
      <c r="B232" s="251" t="s">
        <v>478</v>
      </c>
      <c r="C232" s="250" t="s">
        <v>507</v>
      </c>
      <c r="D232" s="99">
        <f>SUM(E232:F232)</f>
        <v>0</v>
      </c>
      <c r="E232" s="29" t="s">
        <v>157</v>
      </c>
      <c r="F232" s="216"/>
      <c r="G232" s="30"/>
      <c r="H232" s="115"/>
      <c r="I232" s="115"/>
      <c r="J232" s="115"/>
    </row>
    <row r="233" spans="1:10" ht="12.75">
      <c r="A233" s="5"/>
      <c r="B233" s="5"/>
      <c r="C233" s="6"/>
      <c r="D233" s="11"/>
      <c r="E233" s="13"/>
      <c r="F233" s="12"/>
      <c r="G233" s="5"/>
      <c r="H233" s="5"/>
      <c r="I233" s="5"/>
      <c r="J233" s="5"/>
    </row>
  </sheetData>
  <sheetProtection/>
  <protectedRanges>
    <protectedRange sqref="E1:E3" name="Range24"/>
    <protectedRange sqref="E105 G105:J105" name="Range18"/>
    <protectedRange sqref="F213:F215 F218 F221 G212:J215 D210:J210 D220:F220 D217:F217 D212:F212 G220:J221 G217:J218" name="Range15"/>
    <protectedRange sqref="F180:F182 F185:F187 G184:J187 D184:F184 D179:F179 D175:J175 D177:J177 D189:J189 G179:J182" name="Range13"/>
    <protectedRange sqref="E144 E149:E150 G143:J144 D146:J146 E153:E156 D152:F152 D148:F148 D143:F143 G156:J156 G148:J150 G152:J154" name="Range11"/>
    <protectedRange sqref="D111:E111 D119:F119 D113:E113 E120:E121 D123:J123 G111:J111 E114:E117 G119:J121 G113:J117" name="Range9"/>
    <protectedRange sqref="E90:E91 D97:J97 E94:E95 D93:F93 D99:J99 G93:J95 G90:J91 D89:J89" name="Range7"/>
    <protectedRange sqref="E63:E70 E75:E76 D74:F74 D72:J72 G67:J68 G64:J65 G70:J70 D62:J62 G74:J76" name="Range5"/>
    <protectedRange sqref="E27:F27 E41:E43 G26:J27 E32:E38 D29:J29 D31:F31 D26:F26 G43:J43 G37:J38 G31:J34 D40:J40" name="Range3"/>
    <protectedRange sqref="E19:E21 D23:J23 G21:J21 D16:J16 D14:J14 G19:J19 D18:J18 D12:J12" name="Range1"/>
    <protectedRange sqref="E46:E53 E56 E59:E60 D55:J55 G49:J51 D58:J58 G53:J53 G56:J56 I59:J59 D45:J45" name="Range4"/>
    <protectedRange sqref="E79:E80 E83:E85 D87:J87 D82:F82 D78:F78 G82:J85 G78:J80" name="Range6"/>
    <protectedRange sqref="E100:E101 E108:E109 E104 D107:E107 D103:F103 G100:J101 G103:J104 G107:J109" name="Range8"/>
    <protectedRange sqref="E124:E129 E134:E135 E138:E141 D137:F137 D133:F133 D131:J131 G133:J135 G124:J128 G137:J140" name="Range10"/>
    <protectedRange sqref="E159 G168:J169 E162:E163 E166 E169 E173 D171:J171 G158:J159 G161:J163 D168:F168 D165:F165 D161:F161 D158:F158 G173:J173 F172 G165:J166" name="Range12"/>
    <protectedRange sqref="F196:F199 F205:F208 F190:J192 D204:F204 D195:F195 G204:J208 G195:J199 D201:J201" name="Range14"/>
    <protectedRange sqref="F229:F232 F226 G225:J226 D228:F228 D225:F225 F222:J223 G228:J232" name="Range16"/>
    <protectedRange sqref="E24 G24:J24" name="Range17"/>
    <protectedRange sqref="F202:J202" name="Range21"/>
    <protectedRange sqref="D5:E5" name="Range25"/>
    <protectedRange sqref="G41:J41" name="Range2_1"/>
    <protectedRange sqref="G48:J48" name="Range2_5"/>
    <protectedRange sqref="G69:J69" name="Range2_7"/>
    <protectedRange sqref="G20:J20" name="Range2_11"/>
    <protectedRange sqref="G35:J35" name="Range2_12"/>
    <protectedRange sqref="G155:J155" name="Range3_1"/>
    <protectedRange sqref="G46:J46" name="Range2_13"/>
    <protectedRange sqref="G47:J47" name="Range2_14"/>
    <protectedRange sqref="G59:H59" name="Range2"/>
    <protectedRange sqref="G36:J36" name="Range2_3"/>
    <protectedRange sqref="G141:J141" name="Range23_2"/>
    <protectedRange sqref="G42:J42" name="Range2_4"/>
    <protectedRange sqref="G52:J52" name="Range2_15"/>
    <protectedRange sqref="G129:J129" name="Range3_2"/>
    <protectedRange sqref="F193:J193" name="Range3_4"/>
    <protectedRange sqref="E172" name="Range24_1"/>
  </protectedRanges>
  <mergeCells count="11">
    <mergeCell ref="A7:A9"/>
    <mergeCell ref="G8:J8"/>
    <mergeCell ref="G7:J7"/>
    <mergeCell ref="H1:J1"/>
    <mergeCell ref="B4:G4"/>
    <mergeCell ref="H4:J4"/>
    <mergeCell ref="B5:J5"/>
    <mergeCell ref="D8:D9"/>
    <mergeCell ref="D7:F7"/>
    <mergeCell ref="B7:C8"/>
    <mergeCell ref="H2:J3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10 C19:C21 C24 C27 C32:C38 C42:C43 C46:C49 C51:C53 C56 C59:C60 C63:C70 C75:C76 C79:C80 C83:C85 C90:C91 C94:C95 C100:C101 C104:C105 C108:C110 C120:C122 C134:C135 C138:C141 C144 C149:C150 C153 C155:C156 C159 C162:C163 C166 C169 C172 C180:C182 C185:C187 C190:C193 C196:C199 C202 C205:C208 C213:C215 C218 C221:C223 C226 C229:C2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R427"/>
  <sheetViews>
    <sheetView tabSelected="1" zoomScalePageLayoutView="0" workbookViewId="0" topLeftCell="B1">
      <selection activeCell="M7" sqref="M7"/>
    </sheetView>
  </sheetViews>
  <sheetFormatPr defaultColWidth="9.140625" defaultRowHeight="12.75"/>
  <cols>
    <col min="1" max="1" width="5.140625" style="36" customWidth="1"/>
    <col min="2" max="2" width="4.7109375" style="150" customWidth="1"/>
    <col min="3" max="3" width="4.421875" style="151" customWidth="1"/>
    <col min="4" max="4" width="5.7109375" style="152" customWidth="1"/>
    <col min="5" max="5" width="42.140625" style="145" customWidth="1"/>
    <col min="6" max="7" width="11.7109375" style="44" customWidth="1"/>
    <col min="8" max="8" width="12.8515625" style="44" customWidth="1"/>
    <col min="9" max="12" width="11.7109375" style="44" customWidth="1"/>
    <col min="13" max="13" width="9.140625" style="44" customWidth="1"/>
    <col min="14" max="14" width="14.57421875" style="44" customWidth="1"/>
    <col min="15" max="16384" width="9.140625" style="44" customWidth="1"/>
  </cols>
  <sheetData>
    <row r="1" s="23" customFormat="1" ht="12.75">
      <c r="F1" s="22"/>
    </row>
    <row r="2" spans="6:13" s="23" customFormat="1" ht="19.5" customHeight="1">
      <c r="F2" s="22"/>
      <c r="J2" s="420" t="s">
        <v>795</v>
      </c>
      <c r="K2" s="417"/>
      <c r="L2" s="417"/>
      <c r="M2" s="295"/>
    </row>
    <row r="3" spans="6:13" s="23" customFormat="1" ht="107.25" customHeight="1">
      <c r="F3" s="22"/>
      <c r="J3" s="417"/>
      <c r="K3" s="417"/>
      <c r="L3" s="417"/>
      <c r="M3" s="369"/>
    </row>
    <row r="4" spans="1:12" s="23" customFormat="1" ht="15.75">
      <c r="A4" s="21"/>
      <c r="B4" s="21"/>
      <c r="C4" s="21"/>
      <c r="D4" s="21"/>
      <c r="E4" s="430" t="s">
        <v>626</v>
      </c>
      <c r="F4" s="430"/>
      <c r="G4" s="430"/>
      <c r="H4" s="430"/>
      <c r="I4" s="430"/>
      <c r="J4" s="430"/>
      <c r="K4" s="21"/>
      <c r="L4" s="21"/>
    </row>
    <row r="5" spans="1:12" s="23" customFormat="1" ht="24" customHeight="1">
      <c r="A5" s="38"/>
      <c r="B5" s="38"/>
      <c r="C5" s="38"/>
      <c r="D5" s="38"/>
      <c r="E5" s="400" t="s">
        <v>631</v>
      </c>
      <c r="F5" s="400"/>
      <c r="G5" s="400"/>
      <c r="H5" s="400"/>
      <c r="I5" s="400"/>
      <c r="J5" s="400"/>
      <c r="K5" s="400"/>
      <c r="L5" s="38"/>
    </row>
    <row r="6" spans="1:12" s="23" customFormat="1" ht="21" customHeight="1">
      <c r="A6" s="39"/>
      <c r="B6" s="39"/>
      <c r="C6" s="39"/>
      <c r="D6" s="39"/>
      <c r="E6" s="431" t="s">
        <v>627</v>
      </c>
      <c r="F6" s="431"/>
      <c r="G6" s="431"/>
      <c r="H6" s="431"/>
      <c r="I6" s="431"/>
      <c r="J6" s="431"/>
      <c r="K6" s="431"/>
      <c r="L6" s="39"/>
    </row>
    <row r="7" spans="1:12" ht="15.75" customHeight="1" thickBot="1">
      <c r="A7" s="40"/>
      <c r="B7" s="41"/>
      <c r="C7" s="42"/>
      <c r="D7" s="42"/>
      <c r="E7" s="43"/>
      <c r="F7" s="40"/>
      <c r="G7" s="44" t="s">
        <v>699</v>
      </c>
      <c r="L7" s="45"/>
    </row>
    <row r="8" spans="1:12" ht="28.5" customHeight="1" thickBot="1">
      <c r="A8" s="421" t="s">
        <v>470</v>
      </c>
      <c r="B8" s="424" t="s">
        <v>684</v>
      </c>
      <c r="C8" s="427" t="s">
        <v>162</v>
      </c>
      <c r="D8" s="427" t="s">
        <v>163</v>
      </c>
      <c r="E8" s="406" t="s">
        <v>471</v>
      </c>
      <c r="F8" s="397" t="s">
        <v>254</v>
      </c>
      <c r="G8" s="398"/>
      <c r="H8" s="398"/>
      <c r="I8" s="404" t="s">
        <v>274</v>
      </c>
      <c r="J8" s="398"/>
      <c r="K8" s="398"/>
      <c r="L8" s="405"/>
    </row>
    <row r="9" spans="1:12" s="49" customFormat="1" ht="26.25" customHeight="1">
      <c r="A9" s="422"/>
      <c r="B9" s="425"/>
      <c r="C9" s="428"/>
      <c r="D9" s="428"/>
      <c r="E9" s="407"/>
      <c r="F9" s="46" t="s">
        <v>255</v>
      </c>
      <c r="G9" s="47" t="s">
        <v>256</v>
      </c>
      <c r="H9" s="48"/>
      <c r="I9" s="401" t="s">
        <v>275</v>
      </c>
      <c r="J9" s="402"/>
      <c r="K9" s="402"/>
      <c r="L9" s="403"/>
    </row>
    <row r="10" spans="1:12" s="55" customFormat="1" ht="42.75" customHeight="1" thickBot="1">
      <c r="A10" s="423"/>
      <c r="B10" s="426"/>
      <c r="C10" s="429"/>
      <c r="D10" s="429"/>
      <c r="E10" s="408"/>
      <c r="F10" s="50" t="s">
        <v>257</v>
      </c>
      <c r="G10" s="51" t="s">
        <v>155</v>
      </c>
      <c r="H10" s="52" t="s">
        <v>156</v>
      </c>
      <c r="I10" s="322">
        <v>1</v>
      </c>
      <c r="J10" s="323">
        <v>2</v>
      </c>
      <c r="K10" s="323">
        <v>3</v>
      </c>
      <c r="L10" s="324">
        <v>4</v>
      </c>
    </row>
    <row r="11" spans="1:12" s="63" customFormat="1" ht="16.5" thickBot="1">
      <c r="A11" s="56">
        <v>1</v>
      </c>
      <c r="B11" s="57">
        <v>2</v>
      </c>
      <c r="C11" s="57">
        <v>3</v>
      </c>
      <c r="D11" s="58">
        <v>4</v>
      </c>
      <c r="E11" s="59">
        <v>5</v>
      </c>
      <c r="F11" s="60">
        <v>6</v>
      </c>
      <c r="G11" s="61">
        <v>7</v>
      </c>
      <c r="H11" s="62">
        <v>8</v>
      </c>
      <c r="I11" s="60">
        <v>9</v>
      </c>
      <c r="J11" s="61">
        <v>10</v>
      </c>
      <c r="K11" s="62">
        <v>11</v>
      </c>
      <c r="L11" s="60">
        <v>12</v>
      </c>
    </row>
    <row r="12" spans="1:14" s="71" customFormat="1" ht="57.75" customHeight="1" thickBot="1">
      <c r="A12" s="64">
        <v>2000</v>
      </c>
      <c r="B12" s="65" t="s">
        <v>164</v>
      </c>
      <c r="C12" s="66" t="s">
        <v>165</v>
      </c>
      <c r="D12" s="67" t="s">
        <v>165</v>
      </c>
      <c r="E12" s="68" t="s">
        <v>700</v>
      </c>
      <c r="F12" s="69">
        <f aca="true" t="shared" si="0" ref="F12:L12">SUM(F13,F99,F116,F142,F206,F230,F263,F292,F328,F376,F412)</f>
        <v>825904.8999999999</v>
      </c>
      <c r="G12" s="69">
        <f t="shared" si="0"/>
        <v>679893.7</v>
      </c>
      <c r="H12" s="70">
        <f t="shared" si="0"/>
        <v>230332.2</v>
      </c>
      <c r="I12" s="69">
        <f t="shared" si="0"/>
        <v>326344.89999999997</v>
      </c>
      <c r="J12" s="70">
        <f t="shared" si="0"/>
        <v>490522.99999999994</v>
      </c>
      <c r="K12" s="69">
        <f t="shared" si="0"/>
        <v>660964.3999999999</v>
      </c>
      <c r="L12" s="69">
        <f t="shared" si="0"/>
        <v>825904.8999999999</v>
      </c>
      <c r="N12" s="368"/>
    </row>
    <row r="13" spans="1:12" s="78" customFormat="1" ht="63" customHeight="1">
      <c r="A13" s="72">
        <v>2100</v>
      </c>
      <c r="B13" s="73" t="s">
        <v>508</v>
      </c>
      <c r="C13" s="74" t="s">
        <v>456</v>
      </c>
      <c r="D13" s="75" t="s">
        <v>456</v>
      </c>
      <c r="E13" s="76" t="s">
        <v>701</v>
      </c>
      <c r="F13" s="28">
        <f aca="true" t="shared" si="1" ref="F13:L13">SUM(F15,F42,F46,F59,F62,F65,F88,F91)</f>
        <v>297125.6</v>
      </c>
      <c r="G13" s="28">
        <f t="shared" si="1"/>
        <v>218106.69999999998</v>
      </c>
      <c r="H13" s="77">
        <f t="shared" si="1"/>
        <v>79018.9</v>
      </c>
      <c r="I13" s="28">
        <f t="shared" si="1"/>
        <v>113429.09999999999</v>
      </c>
      <c r="J13" s="77">
        <f t="shared" si="1"/>
        <v>159778.5</v>
      </c>
      <c r="K13" s="28">
        <f t="shared" si="1"/>
        <v>213938.2</v>
      </c>
      <c r="L13" s="28">
        <f t="shared" si="1"/>
        <v>297125.6</v>
      </c>
    </row>
    <row r="14" spans="1:12" ht="13.5" customHeight="1">
      <c r="A14" s="72"/>
      <c r="B14" s="73"/>
      <c r="C14" s="74"/>
      <c r="D14" s="75"/>
      <c r="E14" s="79" t="s">
        <v>428</v>
      </c>
      <c r="F14" s="29"/>
      <c r="G14" s="29"/>
      <c r="H14" s="80"/>
      <c r="I14" s="29"/>
      <c r="J14" s="80"/>
      <c r="K14" s="29"/>
      <c r="L14" s="29"/>
    </row>
    <row r="15" spans="1:12" s="84" customFormat="1" ht="60" customHeight="1">
      <c r="A15" s="81">
        <v>2110</v>
      </c>
      <c r="B15" s="73" t="s">
        <v>508</v>
      </c>
      <c r="C15" s="82" t="s">
        <v>457</v>
      </c>
      <c r="D15" s="83" t="s">
        <v>456</v>
      </c>
      <c r="E15" s="79" t="s">
        <v>323</v>
      </c>
      <c r="F15" s="29">
        <f aca="true" t="shared" si="2" ref="F15:L15">SUM(F17)</f>
        <v>141393.1</v>
      </c>
      <c r="G15" s="29">
        <f t="shared" si="2"/>
        <v>140393.1</v>
      </c>
      <c r="H15" s="80">
        <f t="shared" si="2"/>
        <v>1000</v>
      </c>
      <c r="I15" s="29">
        <f t="shared" si="2"/>
        <v>35061.5</v>
      </c>
      <c r="J15" s="80">
        <f t="shared" si="2"/>
        <v>68608.5</v>
      </c>
      <c r="K15" s="29">
        <f t="shared" si="2"/>
        <v>104851</v>
      </c>
      <c r="L15" s="29">
        <f t="shared" si="2"/>
        <v>141393.1</v>
      </c>
    </row>
    <row r="16" spans="1:12" s="84" customFormat="1" ht="12" customHeight="1">
      <c r="A16" s="81"/>
      <c r="B16" s="73"/>
      <c r="C16" s="82"/>
      <c r="D16" s="83"/>
      <c r="E16" s="79" t="s">
        <v>429</v>
      </c>
      <c r="F16" s="29"/>
      <c r="G16" s="29"/>
      <c r="H16" s="80"/>
      <c r="I16" s="29"/>
      <c r="J16" s="80"/>
      <c r="K16" s="29"/>
      <c r="L16" s="29"/>
    </row>
    <row r="17" spans="1:12" ht="41.25" customHeight="1">
      <c r="A17" s="85">
        <v>2111</v>
      </c>
      <c r="B17" s="86" t="s">
        <v>508</v>
      </c>
      <c r="C17" s="87" t="s">
        <v>457</v>
      </c>
      <c r="D17" s="88" t="s">
        <v>457</v>
      </c>
      <c r="E17" s="258" t="s">
        <v>324</v>
      </c>
      <c r="F17" s="90">
        <f>SUM(G17:H17)</f>
        <v>141393.1</v>
      </c>
      <c r="G17" s="90">
        <f aca="true" t="shared" si="3" ref="G17:L17">G18+G19+G20+G21+G22+G23+G24+G25+G26+G27+G28+G29+G30+G31+G32+G33+G34+G35+G36+G37+G38</f>
        <v>140393.1</v>
      </c>
      <c r="H17" s="90">
        <f t="shared" si="3"/>
        <v>1000</v>
      </c>
      <c r="I17" s="90">
        <f t="shared" si="3"/>
        <v>35061.5</v>
      </c>
      <c r="J17" s="90">
        <f t="shared" si="3"/>
        <v>68608.5</v>
      </c>
      <c r="K17" s="90">
        <f t="shared" si="3"/>
        <v>104851</v>
      </c>
      <c r="L17" s="90">
        <f t="shared" si="3"/>
        <v>141393.1</v>
      </c>
    </row>
    <row r="18" spans="1:12" ht="24" customHeight="1">
      <c r="A18" s="91"/>
      <c r="B18" s="82"/>
      <c r="C18" s="82"/>
      <c r="D18" s="115"/>
      <c r="E18" s="222" t="s">
        <v>632</v>
      </c>
      <c r="F18" s="29">
        <f>SUM(G18:H18)</f>
        <v>111845.3</v>
      </c>
      <c r="G18" s="29">
        <v>111845.3</v>
      </c>
      <c r="H18" s="80"/>
      <c r="I18" s="29">
        <v>26500</v>
      </c>
      <c r="J18" s="80">
        <v>53060.2</v>
      </c>
      <c r="K18" s="29">
        <v>82500</v>
      </c>
      <c r="L18" s="29">
        <v>111845.3</v>
      </c>
    </row>
    <row r="19" spans="1:12" ht="30" customHeight="1">
      <c r="A19" s="91"/>
      <c r="B19" s="82"/>
      <c r="C19" s="82"/>
      <c r="D19" s="115"/>
      <c r="E19" s="222" t="s">
        <v>633</v>
      </c>
      <c r="F19" s="29">
        <f aca="true" t="shared" si="4" ref="F19:F39">SUM(G19:H19)</f>
        <v>4630</v>
      </c>
      <c r="G19" s="29">
        <v>4630</v>
      </c>
      <c r="H19" s="80"/>
      <c r="I19" s="29">
        <v>1000</v>
      </c>
      <c r="J19" s="80">
        <v>2330</v>
      </c>
      <c r="K19" s="29">
        <v>3430</v>
      </c>
      <c r="L19" s="29">
        <v>4630</v>
      </c>
    </row>
    <row r="20" spans="1:12" ht="18" customHeight="1">
      <c r="A20" s="91"/>
      <c r="B20" s="82"/>
      <c r="C20" s="82"/>
      <c r="D20" s="115"/>
      <c r="E20" s="228" t="s">
        <v>634</v>
      </c>
      <c r="F20" s="29">
        <f t="shared" si="4"/>
        <v>7893.3</v>
      </c>
      <c r="G20" s="29">
        <v>7893.3</v>
      </c>
      <c r="H20" s="80"/>
      <c r="I20" s="29">
        <v>2393.3</v>
      </c>
      <c r="J20" s="80">
        <v>4393.3</v>
      </c>
      <c r="K20" s="29">
        <v>5893.3</v>
      </c>
      <c r="L20" s="29">
        <v>7893.3</v>
      </c>
    </row>
    <row r="21" spans="1:12" ht="18" customHeight="1">
      <c r="A21" s="91"/>
      <c r="B21" s="82"/>
      <c r="C21" s="82"/>
      <c r="D21" s="115"/>
      <c r="E21" s="228" t="s">
        <v>635</v>
      </c>
      <c r="F21" s="29">
        <f t="shared" si="4"/>
        <v>509</v>
      </c>
      <c r="G21" s="29">
        <v>509</v>
      </c>
      <c r="H21" s="80"/>
      <c r="I21" s="29">
        <v>109</v>
      </c>
      <c r="J21" s="80">
        <v>259</v>
      </c>
      <c r="K21" s="29">
        <v>409</v>
      </c>
      <c r="L21" s="29">
        <v>509</v>
      </c>
    </row>
    <row r="22" spans="1:12" ht="18" customHeight="1">
      <c r="A22" s="91"/>
      <c r="B22" s="82"/>
      <c r="C22" s="82"/>
      <c r="D22" s="115"/>
      <c r="E22" s="228" t="s">
        <v>636</v>
      </c>
      <c r="F22" s="29">
        <f t="shared" si="4"/>
        <v>825.2</v>
      </c>
      <c r="G22" s="29">
        <v>825.2</v>
      </c>
      <c r="H22" s="80"/>
      <c r="I22" s="29">
        <v>225.2</v>
      </c>
      <c r="J22" s="80">
        <v>425.2</v>
      </c>
      <c r="K22" s="29">
        <v>625.2</v>
      </c>
      <c r="L22" s="29">
        <v>825.2</v>
      </c>
    </row>
    <row r="23" spans="1:12" ht="18" customHeight="1">
      <c r="A23" s="91"/>
      <c r="B23" s="82"/>
      <c r="C23" s="82"/>
      <c r="D23" s="115"/>
      <c r="E23" s="228" t="s">
        <v>637</v>
      </c>
      <c r="F23" s="29">
        <f t="shared" si="4"/>
        <v>500</v>
      </c>
      <c r="G23" s="29">
        <v>500</v>
      </c>
      <c r="H23" s="80"/>
      <c r="I23" s="29"/>
      <c r="J23" s="80"/>
      <c r="K23" s="29">
        <v>500</v>
      </c>
      <c r="L23" s="29">
        <v>500</v>
      </c>
    </row>
    <row r="24" spans="1:12" ht="18" customHeight="1">
      <c r="A24" s="91"/>
      <c r="B24" s="82"/>
      <c r="C24" s="82"/>
      <c r="D24" s="115"/>
      <c r="E24" s="228" t="s">
        <v>638</v>
      </c>
      <c r="F24" s="29">
        <f t="shared" si="4"/>
        <v>1000</v>
      </c>
      <c r="G24" s="29">
        <v>1000</v>
      </c>
      <c r="H24" s="80"/>
      <c r="I24" s="29">
        <v>200</v>
      </c>
      <c r="J24" s="80">
        <v>500</v>
      </c>
      <c r="K24" s="29">
        <v>750</v>
      </c>
      <c r="L24" s="29">
        <v>1000</v>
      </c>
    </row>
    <row r="25" spans="1:12" ht="18" customHeight="1">
      <c r="A25" s="91"/>
      <c r="B25" s="82"/>
      <c r="C25" s="82"/>
      <c r="D25" s="115"/>
      <c r="E25" s="228" t="s">
        <v>639</v>
      </c>
      <c r="F25" s="29">
        <f t="shared" si="4"/>
        <v>180</v>
      </c>
      <c r="G25" s="29">
        <v>180</v>
      </c>
      <c r="H25" s="80"/>
      <c r="I25" s="29"/>
      <c r="J25" s="80"/>
      <c r="K25" s="29">
        <v>180</v>
      </c>
      <c r="L25" s="29">
        <v>180</v>
      </c>
    </row>
    <row r="26" spans="1:12" ht="18" customHeight="1">
      <c r="A26" s="91"/>
      <c r="B26" s="82"/>
      <c r="C26" s="82"/>
      <c r="D26" s="115"/>
      <c r="E26" s="228" t="s">
        <v>640</v>
      </c>
      <c r="F26" s="29">
        <f t="shared" si="4"/>
        <v>200</v>
      </c>
      <c r="G26" s="29">
        <v>200</v>
      </c>
      <c r="H26" s="80"/>
      <c r="I26" s="29">
        <v>100</v>
      </c>
      <c r="J26" s="80">
        <v>150</v>
      </c>
      <c r="K26" s="29">
        <v>200</v>
      </c>
      <c r="L26" s="29">
        <v>200</v>
      </c>
    </row>
    <row r="27" spans="1:12" ht="18" customHeight="1">
      <c r="A27" s="91"/>
      <c r="B27" s="82"/>
      <c r="C27" s="82"/>
      <c r="D27" s="115"/>
      <c r="E27" s="228" t="s">
        <v>641</v>
      </c>
      <c r="F27" s="29">
        <f t="shared" si="4"/>
        <v>300</v>
      </c>
      <c r="G27" s="29">
        <v>300</v>
      </c>
      <c r="H27" s="80"/>
      <c r="I27" s="29">
        <v>70</v>
      </c>
      <c r="J27" s="80">
        <v>150</v>
      </c>
      <c r="K27" s="29">
        <v>230</v>
      </c>
      <c r="L27" s="29">
        <v>300</v>
      </c>
    </row>
    <row r="28" spans="1:12" ht="18" customHeight="1">
      <c r="A28" s="91"/>
      <c r="B28" s="82"/>
      <c r="C28" s="82"/>
      <c r="D28" s="115"/>
      <c r="E28" s="228" t="s">
        <v>642</v>
      </c>
      <c r="F28" s="29">
        <f t="shared" si="4"/>
        <v>1000</v>
      </c>
      <c r="G28" s="29">
        <v>1000</v>
      </c>
      <c r="H28" s="80"/>
      <c r="I28" s="29">
        <v>200</v>
      </c>
      <c r="J28" s="80">
        <v>400</v>
      </c>
      <c r="K28" s="29">
        <v>600</v>
      </c>
      <c r="L28" s="29">
        <v>1000</v>
      </c>
    </row>
    <row r="29" spans="1:12" ht="18" customHeight="1">
      <c r="A29" s="91"/>
      <c r="B29" s="82"/>
      <c r="C29" s="82"/>
      <c r="D29" s="115"/>
      <c r="E29" s="228" t="s">
        <v>643</v>
      </c>
      <c r="F29" s="29">
        <f t="shared" si="4"/>
        <v>200</v>
      </c>
      <c r="G29" s="29">
        <v>200</v>
      </c>
      <c r="H29" s="80"/>
      <c r="I29" s="29">
        <v>100</v>
      </c>
      <c r="J29" s="80">
        <v>150</v>
      </c>
      <c r="K29" s="29">
        <v>200</v>
      </c>
      <c r="L29" s="29">
        <v>200</v>
      </c>
    </row>
    <row r="30" spans="1:12" ht="27" customHeight="1">
      <c r="A30" s="91"/>
      <c r="B30" s="82"/>
      <c r="C30" s="82"/>
      <c r="D30" s="115"/>
      <c r="E30" s="228" t="s">
        <v>644</v>
      </c>
      <c r="F30" s="29">
        <f t="shared" si="4"/>
        <v>1000</v>
      </c>
      <c r="G30" s="29">
        <v>1000</v>
      </c>
      <c r="H30" s="80"/>
      <c r="I30" s="29"/>
      <c r="J30" s="80">
        <v>300</v>
      </c>
      <c r="K30" s="29">
        <v>600</v>
      </c>
      <c r="L30" s="29">
        <v>1000</v>
      </c>
    </row>
    <row r="31" spans="1:12" ht="33" customHeight="1">
      <c r="A31" s="91"/>
      <c r="B31" s="82"/>
      <c r="C31" s="82"/>
      <c r="D31" s="115"/>
      <c r="E31" s="228" t="s">
        <v>645</v>
      </c>
      <c r="F31" s="29">
        <f t="shared" si="4"/>
        <v>2513.5</v>
      </c>
      <c r="G31" s="29">
        <v>2513.5</v>
      </c>
      <c r="H31" s="80"/>
      <c r="I31" s="29">
        <v>613.5</v>
      </c>
      <c r="J31" s="80">
        <v>1213.5</v>
      </c>
      <c r="K31" s="29">
        <v>1813.5</v>
      </c>
      <c r="L31" s="29">
        <v>2513.5</v>
      </c>
    </row>
    <row r="32" spans="1:12" ht="18" customHeight="1">
      <c r="A32" s="91"/>
      <c r="B32" s="82"/>
      <c r="C32" s="82"/>
      <c r="D32" s="115"/>
      <c r="E32" s="228" t="s">
        <v>646</v>
      </c>
      <c r="F32" s="29">
        <f t="shared" si="4"/>
        <v>939.2</v>
      </c>
      <c r="G32" s="29">
        <v>939.2</v>
      </c>
      <c r="H32" s="80"/>
      <c r="I32" s="29">
        <v>462.9</v>
      </c>
      <c r="J32" s="80">
        <v>619.7</v>
      </c>
      <c r="K32" s="29">
        <v>732.4</v>
      </c>
      <c r="L32" s="29">
        <v>939.2</v>
      </c>
    </row>
    <row r="33" spans="1:12" ht="18" customHeight="1">
      <c r="A33" s="91"/>
      <c r="B33" s="82"/>
      <c r="C33" s="82"/>
      <c r="D33" s="115"/>
      <c r="E33" s="228" t="s">
        <v>647</v>
      </c>
      <c r="F33" s="29">
        <f t="shared" si="4"/>
        <v>4757.6</v>
      </c>
      <c r="G33" s="29">
        <v>4757.6</v>
      </c>
      <c r="H33" s="80"/>
      <c r="I33" s="29">
        <v>1357.6</v>
      </c>
      <c r="J33" s="80">
        <v>2557.6</v>
      </c>
      <c r="K33" s="29">
        <v>3757.6</v>
      </c>
      <c r="L33" s="29">
        <v>4757.6</v>
      </c>
    </row>
    <row r="34" spans="1:12" ht="29.25" customHeight="1">
      <c r="A34" s="91"/>
      <c r="B34" s="82"/>
      <c r="C34" s="82"/>
      <c r="D34" s="115"/>
      <c r="E34" s="228" t="s">
        <v>649</v>
      </c>
      <c r="F34" s="29">
        <f t="shared" si="4"/>
        <v>700</v>
      </c>
      <c r="G34" s="29">
        <v>700</v>
      </c>
      <c r="H34" s="80"/>
      <c r="I34" s="29">
        <v>300</v>
      </c>
      <c r="J34" s="80">
        <v>450</v>
      </c>
      <c r="K34" s="29">
        <v>550</v>
      </c>
      <c r="L34" s="29">
        <v>700</v>
      </c>
    </row>
    <row r="35" spans="1:12" ht="18" customHeight="1">
      <c r="A35" s="91"/>
      <c r="B35" s="82"/>
      <c r="C35" s="82"/>
      <c r="D35" s="115"/>
      <c r="E35" s="228" t="s">
        <v>648</v>
      </c>
      <c r="F35" s="29">
        <f t="shared" si="4"/>
        <v>1000</v>
      </c>
      <c r="G35" s="29">
        <v>1000</v>
      </c>
      <c r="H35" s="80"/>
      <c r="I35" s="29">
        <v>400</v>
      </c>
      <c r="J35" s="80">
        <v>600</v>
      </c>
      <c r="K35" s="29">
        <v>800</v>
      </c>
      <c r="L35" s="29">
        <v>1000</v>
      </c>
    </row>
    <row r="36" spans="1:12" ht="18" customHeight="1">
      <c r="A36" s="91"/>
      <c r="B36" s="82"/>
      <c r="C36" s="82"/>
      <c r="D36" s="115"/>
      <c r="E36" s="228" t="s">
        <v>650</v>
      </c>
      <c r="F36" s="29">
        <f t="shared" si="4"/>
        <v>300</v>
      </c>
      <c r="G36" s="29">
        <v>300</v>
      </c>
      <c r="H36" s="80"/>
      <c r="I36" s="29"/>
      <c r="J36" s="80"/>
      <c r="K36" s="29"/>
      <c r="L36" s="29">
        <v>300</v>
      </c>
    </row>
    <row r="37" spans="1:12" ht="18" customHeight="1">
      <c r="A37" s="91"/>
      <c r="B37" s="82"/>
      <c r="C37" s="82"/>
      <c r="D37" s="115"/>
      <c r="E37" s="228" t="s">
        <v>651</v>
      </c>
      <c r="F37" s="29">
        <f t="shared" si="4"/>
        <v>100</v>
      </c>
      <c r="G37" s="29">
        <v>100</v>
      </c>
      <c r="H37" s="80"/>
      <c r="I37" s="29">
        <v>30</v>
      </c>
      <c r="J37" s="80">
        <v>50</v>
      </c>
      <c r="K37" s="29">
        <v>80</v>
      </c>
      <c r="L37" s="29">
        <v>100</v>
      </c>
    </row>
    <row r="38" spans="1:12" ht="18" customHeight="1">
      <c r="A38" s="91"/>
      <c r="B38" s="82"/>
      <c r="C38" s="82"/>
      <c r="D38" s="115"/>
      <c r="E38" s="222" t="s">
        <v>698</v>
      </c>
      <c r="F38" s="29">
        <f t="shared" si="4"/>
        <v>1000</v>
      </c>
      <c r="G38" s="29"/>
      <c r="H38" s="80">
        <v>1000</v>
      </c>
      <c r="I38" s="29">
        <v>1000</v>
      </c>
      <c r="J38" s="80">
        <v>1000</v>
      </c>
      <c r="K38" s="29">
        <v>1000</v>
      </c>
      <c r="L38" s="29">
        <v>1000</v>
      </c>
    </row>
    <row r="39" spans="1:200" ht="18" customHeight="1">
      <c r="A39" s="115"/>
      <c r="B39" s="115"/>
      <c r="C39" s="115"/>
      <c r="D39" s="115"/>
      <c r="E39" s="259"/>
      <c r="F39" s="29">
        <f t="shared" si="4"/>
        <v>0</v>
      </c>
      <c r="G39" s="29"/>
      <c r="H39" s="80"/>
      <c r="I39" s="29"/>
      <c r="J39" s="80"/>
      <c r="K39" s="29"/>
      <c r="L39" s="260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</row>
    <row r="40" spans="1:12" ht="23.25" customHeight="1">
      <c r="A40" s="91">
        <v>2112</v>
      </c>
      <c r="B40" s="82" t="s">
        <v>508</v>
      </c>
      <c r="C40" s="82" t="s">
        <v>457</v>
      </c>
      <c r="D40" s="82" t="s">
        <v>458</v>
      </c>
      <c r="E40" s="92" t="s">
        <v>166</v>
      </c>
      <c r="F40" s="29">
        <f>SUM(G40:H40)</f>
        <v>0</v>
      </c>
      <c r="G40" s="29"/>
      <c r="H40" s="80"/>
      <c r="I40" s="29"/>
      <c r="J40" s="80"/>
      <c r="K40" s="29"/>
      <c r="L40" s="29"/>
    </row>
    <row r="41" spans="1:12" ht="18.75" customHeight="1" thickBot="1">
      <c r="A41" s="72">
        <v>2113</v>
      </c>
      <c r="B41" s="73" t="s">
        <v>508</v>
      </c>
      <c r="C41" s="74" t="s">
        <v>457</v>
      </c>
      <c r="D41" s="75" t="s">
        <v>363</v>
      </c>
      <c r="E41" s="93" t="s">
        <v>167</v>
      </c>
      <c r="F41" s="94">
        <f>SUM(G41:H41)</f>
        <v>0</v>
      </c>
      <c r="G41" s="94"/>
      <c r="H41" s="95"/>
      <c r="I41" s="94"/>
      <c r="J41" s="95"/>
      <c r="K41" s="94"/>
      <c r="L41" s="94"/>
    </row>
    <row r="42" spans="1:12" ht="18.75" customHeight="1">
      <c r="A42" s="81">
        <v>2120</v>
      </c>
      <c r="B42" s="73" t="s">
        <v>508</v>
      </c>
      <c r="C42" s="82" t="s">
        <v>458</v>
      </c>
      <c r="D42" s="83" t="s">
        <v>456</v>
      </c>
      <c r="E42" s="79" t="s">
        <v>168</v>
      </c>
      <c r="F42" s="29">
        <f aca="true" t="shared" si="5" ref="F42:L42">SUM(F44:F45)</f>
        <v>0</v>
      </c>
      <c r="G42" s="29">
        <f t="shared" si="5"/>
        <v>0</v>
      </c>
      <c r="H42" s="80">
        <f t="shared" si="5"/>
        <v>0</v>
      </c>
      <c r="I42" s="29">
        <f t="shared" si="5"/>
        <v>0</v>
      </c>
      <c r="J42" s="80">
        <f t="shared" si="5"/>
        <v>0</v>
      </c>
      <c r="K42" s="29">
        <f t="shared" si="5"/>
        <v>0</v>
      </c>
      <c r="L42" s="29">
        <f t="shared" si="5"/>
        <v>0</v>
      </c>
    </row>
    <row r="43" spans="1:12" s="84" customFormat="1" ht="12" customHeight="1">
      <c r="A43" s="81"/>
      <c r="B43" s="73"/>
      <c r="C43" s="82"/>
      <c r="D43" s="83"/>
      <c r="E43" s="79" t="s">
        <v>429</v>
      </c>
      <c r="F43" s="29"/>
      <c r="G43" s="29"/>
      <c r="H43" s="80"/>
      <c r="I43" s="29"/>
      <c r="J43" s="80"/>
      <c r="K43" s="29"/>
      <c r="L43" s="29"/>
    </row>
    <row r="44" spans="1:12" ht="16.5" customHeight="1" thickBot="1">
      <c r="A44" s="81">
        <v>2121</v>
      </c>
      <c r="B44" s="73" t="s">
        <v>508</v>
      </c>
      <c r="C44" s="82" t="s">
        <v>458</v>
      </c>
      <c r="D44" s="83" t="s">
        <v>457</v>
      </c>
      <c r="E44" s="79" t="s">
        <v>325</v>
      </c>
      <c r="F44" s="31">
        <f>SUM(G44:H44)</f>
        <v>0</v>
      </c>
      <c r="G44" s="31"/>
      <c r="H44" s="96"/>
      <c r="I44" s="31"/>
      <c r="J44" s="96"/>
      <c r="K44" s="31"/>
      <c r="L44" s="31"/>
    </row>
    <row r="45" spans="1:12" ht="35.25" customHeight="1" thickBot="1">
      <c r="A45" s="81">
        <v>2122</v>
      </c>
      <c r="B45" s="73" t="s">
        <v>508</v>
      </c>
      <c r="C45" s="82" t="s">
        <v>458</v>
      </c>
      <c r="D45" s="83" t="s">
        <v>458</v>
      </c>
      <c r="E45" s="79" t="s">
        <v>169</v>
      </c>
      <c r="F45" s="31">
        <f>SUM(G45:H45)</f>
        <v>0</v>
      </c>
      <c r="G45" s="31"/>
      <c r="H45" s="96"/>
      <c r="I45" s="31"/>
      <c r="J45" s="96"/>
      <c r="K45" s="31"/>
      <c r="L45" s="31"/>
    </row>
    <row r="46" spans="1:12" ht="30" customHeight="1">
      <c r="A46" s="81">
        <v>2130</v>
      </c>
      <c r="B46" s="73" t="s">
        <v>508</v>
      </c>
      <c r="C46" s="82" t="s">
        <v>363</v>
      </c>
      <c r="D46" s="83" t="s">
        <v>456</v>
      </c>
      <c r="E46" s="111" t="s">
        <v>170</v>
      </c>
      <c r="F46" s="97">
        <f aca="true" t="shared" si="6" ref="F46:L46">SUM(F50,F49)</f>
        <v>6074.3</v>
      </c>
      <c r="G46" s="97">
        <f t="shared" si="6"/>
        <v>6074.3</v>
      </c>
      <c r="H46" s="97">
        <f t="shared" si="6"/>
        <v>0</v>
      </c>
      <c r="I46" s="97">
        <f t="shared" si="6"/>
        <v>1500</v>
      </c>
      <c r="J46" s="97">
        <f t="shared" si="6"/>
        <v>3000</v>
      </c>
      <c r="K46" s="97">
        <f t="shared" si="6"/>
        <v>4589</v>
      </c>
      <c r="L46" s="97">
        <f t="shared" si="6"/>
        <v>6074.3</v>
      </c>
    </row>
    <row r="47" spans="1:12" s="84" customFormat="1" ht="10.5" customHeight="1">
      <c r="A47" s="81"/>
      <c r="B47" s="73"/>
      <c r="C47" s="82"/>
      <c r="D47" s="83"/>
      <c r="E47" s="79" t="s">
        <v>429</v>
      </c>
      <c r="F47" s="29"/>
      <c r="G47" s="29"/>
      <c r="H47" s="80"/>
      <c r="I47" s="29"/>
      <c r="J47" s="80"/>
      <c r="K47" s="29"/>
      <c r="L47" s="29"/>
    </row>
    <row r="48" spans="1:12" ht="31.5" customHeight="1" thickBot="1">
      <c r="A48" s="81">
        <v>2131</v>
      </c>
      <c r="B48" s="73" t="s">
        <v>508</v>
      </c>
      <c r="C48" s="82" t="s">
        <v>363</v>
      </c>
      <c r="D48" s="83" t="s">
        <v>457</v>
      </c>
      <c r="E48" s="79" t="s">
        <v>171</v>
      </c>
      <c r="F48" s="31">
        <f>SUM(G48:H48)</f>
        <v>0</v>
      </c>
      <c r="G48" s="31"/>
      <c r="H48" s="96"/>
      <c r="I48" s="100"/>
      <c r="J48" s="100"/>
      <c r="K48" s="100"/>
      <c r="L48" s="100"/>
    </row>
    <row r="49" spans="1:12" ht="27" customHeight="1" thickBot="1">
      <c r="A49" s="81">
        <v>2132</v>
      </c>
      <c r="B49" s="73" t="s">
        <v>508</v>
      </c>
      <c r="C49" s="82">
        <v>3</v>
      </c>
      <c r="D49" s="83">
        <v>2</v>
      </c>
      <c r="E49" s="79" t="s">
        <v>172</v>
      </c>
      <c r="F49" s="31">
        <f>SUM(G49:H49)</f>
        <v>0</v>
      </c>
      <c r="G49" s="31"/>
      <c r="H49" s="31"/>
      <c r="I49" s="31"/>
      <c r="J49" s="31"/>
      <c r="K49" s="31"/>
      <c r="L49" s="31"/>
    </row>
    <row r="50" spans="1:12" ht="24" customHeight="1" thickBot="1">
      <c r="A50" s="81">
        <v>2133</v>
      </c>
      <c r="B50" s="73" t="s">
        <v>508</v>
      </c>
      <c r="C50" s="82">
        <v>3</v>
      </c>
      <c r="D50" s="83">
        <v>3</v>
      </c>
      <c r="E50" s="111" t="s">
        <v>173</v>
      </c>
      <c r="F50" s="31">
        <f>SUM(G50:H50)</f>
        <v>6074.3</v>
      </c>
      <c r="G50" s="90">
        <f aca="true" t="shared" si="7" ref="G50:L50">SUM(G51:G58)</f>
        <v>6074.3</v>
      </c>
      <c r="H50" s="90">
        <f t="shared" si="7"/>
        <v>0</v>
      </c>
      <c r="I50" s="90">
        <f t="shared" si="7"/>
        <v>1500</v>
      </c>
      <c r="J50" s="90">
        <f t="shared" si="7"/>
        <v>3000</v>
      </c>
      <c r="K50" s="90">
        <f t="shared" si="7"/>
        <v>4589</v>
      </c>
      <c r="L50" s="90">
        <f t="shared" si="7"/>
        <v>6074.3</v>
      </c>
    </row>
    <row r="51" spans="1:12" ht="30" customHeight="1" thickBot="1">
      <c r="A51" s="81"/>
      <c r="B51" s="73"/>
      <c r="C51" s="82"/>
      <c r="D51" s="83"/>
      <c r="E51" s="228" t="s">
        <v>652</v>
      </c>
      <c r="F51" s="31">
        <f aca="true" t="shared" si="8" ref="F51:F58">SUM(G51:H51)</f>
        <v>5080.3</v>
      </c>
      <c r="G51" s="90">
        <v>5080.3</v>
      </c>
      <c r="H51" s="104"/>
      <c r="I51" s="90">
        <v>1250</v>
      </c>
      <c r="J51" s="104">
        <v>2500</v>
      </c>
      <c r="K51" s="90">
        <v>3890</v>
      </c>
      <c r="L51" s="90">
        <v>5080.3</v>
      </c>
    </row>
    <row r="52" spans="1:12" ht="24" customHeight="1" thickBot="1">
      <c r="A52" s="81"/>
      <c r="B52" s="73"/>
      <c r="C52" s="82"/>
      <c r="D52" s="83"/>
      <c r="E52" s="228" t="s">
        <v>634</v>
      </c>
      <c r="F52" s="31">
        <f t="shared" si="8"/>
        <v>100</v>
      </c>
      <c r="G52" s="90">
        <v>100</v>
      </c>
      <c r="H52" s="104"/>
      <c r="I52" s="90"/>
      <c r="J52" s="104"/>
      <c r="K52" s="90"/>
      <c r="L52" s="90">
        <v>100</v>
      </c>
    </row>
    <row r="53" spans="1:12" ht="24" customHeight="1" thickBot="1">
      <c r="A53" s="81"/>
      <c r="B53" s="73"/>
      <c r="C53" s="82"/>
      <c r="D53" s="83"/>
      <c r="E53" s="228" t="s">
        <v>655</v>
      </c>
      <c r="F53" s="31">
        <f t="shared" si="8"/>
        <v>130</v>
      </c>
      <c r="G53" s="90">
        <v>130</v>
      </c>
      <c r="H53" s="104"/>
      <c r="I53" s="90">
        <v>40</v>
      </c>
      <c r="J53" s="104">
        <v>80</v>
      </c>
      <c r="K53" s="90">
        <v>100</v>
      </c>
      <c r="L53" s="90">
        <v>130</v>
      </c>
    </row>
    <row r="54" spans="1:12" ht="24" customHeight="1" thickBot="1">
      <c r="A54" s="81"/>
      <c r="B54" s="73"/>
      <c r="C54" s="82"/>
      <c r="D54" s="83"/>
      <c r="E54" s="228" t="s">
        <v>638</v>
      </c>
      <c r="F54" s="31">
        <f t="shared" si="8"/>
        <v>24</v>
      </c>
      <c r="G54" s="90">
        <v>24</v>
      </c>
      <c r="H54" s="104"/>
      <c r="I54" s="90">
        <v>10</v>
      </c>
      <c r="J54" s="262">
        <v>20</v>
      </c>
      <c r="K54" s="262">
        <v>24</v>
      </c>
      <c r="L54" s="262">
        <v>24</v>
      </c>
    </row>
    <row r="55" spans="1:12" ht="37.5" customHeight="1" thickBot="1">
      <c r="A55" s="81"/>
      <c r="B55" s="73"/>
      <c r="C55" s="82"/>
      <c r="D55" s="83"/>
      <c r="E55" s="222" t="s">
        <v>653</v>
      </c>
      <c r="F55" s="31">
        <f t="shared" si="8"/>
        <v>50</v>
      </c>
      <c r="G55" s="90">
        <v>50</v>
      </c>
      <c r="H55" s="104"/>
      <c r="I55" s="90">
        <v>15</v>
      </c>
      <c r="J55" s="262">
        <v>30</v>
      </c>
      <c r="K55" s="262">
        <v>45</v>
      </c>
      <c r="L55" s="262">
        <v>50</v>
      </c>
    </row>
    <row r="56" spans="1:12" ht="24" customHeight="1" thickBot="1">
      <c r="A56" s="81"/>
      <c r="B56" s="73"/>
      <c r="C56" s="82"/>
      <c r="D56" s="83"/>
      <c r="E56" s="228" t="s">
        <v>646</v>
      </c>
      <c r="F56" s="31">
        <f t="shared" si="8"/>
        <v>60</v>
      </c>
      <c r="G56" s="90">
        <v>60</v>
      </c>
      <c r="H56" s="104"/>
      <c r="I56" s="90">
        <v>20</v>
      </c>
      <c r="J56" s="104">
        <v>40</v>
      </c>
      <c r="K56" s="90">
        <v>50</v>
      </c>
      <c r="L56" s="90">
        <v>60</v>
      </c>
    </row>
    <row r="57" spans="1:12" ht="24" customHeight="1" thickBot="1">
      <c r="A57" s="81"/>
      <c r="B57" s="73"/>
      <c r="C57" s="82"/>
      <c r="D57" s="83"/>
      <c r="E57" s="228" t="s">
        <v>648</v>
      </c>
      <c r="F57" s="31">
        <f t="shared" si="8"/>
        <v>30</v>
      </c>
      <c r="G57" s="90">
        <v>30</v>
      </c>
      <c r="H57" s="104"/>
      <c r="I57" s="90">
        <v>15</v>
      </c>
      <c r="J57" s="104">
        <v>30</v>
      </c>
      <c r="K57" s="90">
        <v>30</v>
      </c>
      <c r="L57" s="90">
        <v>30</v>
      </c>
    </row>
    <row r="58" spans="1:12" ht="30" customHeight="1" thickBot="1">
      <c r="A58" s="81"/>
      <c r="B58" s="73"/>
      <c r="C58" s="82"/>
      <c r="D58" s="83"/>
      <c r="E58" s="228" t="s">
        <v>654</v>
      </c>
      <c r="F58" s="31">
        <f t="shared" si="8"/>
        <v>600</v>
      </c>
      <c r="G58" s="90">
        <v>600</v>
      </c>
      <c r="H58" s="104"/>
      <c r="I58" s="90">
        <v>150</v>
      </c>
      <c r="J58" s="104">
        <v>300</v>
      </c>
      <c r="K58" s="90">
        <v>450</v>
      </c>
      <c r="L58" s="90">
        <v>600</v>
      </c>
    </row>
    <row r="59" spans="1:12" ht="27.75" customHeight="1">
      <c r="A59" s="81">
        <v>2140</v>
      </c>
      <c r="B59" s="73" t="s">
        <v>508</v>
      </c>
      <c r="C59" s="82">
        <v>4</v>
      </c>
      <c r="D59" s="83">
        <v>0</v>
      </c>
      <c r="E59" s="79" t="s">
        <v>174</v>
      </c>
      <c r="F59" s="29">
        <f aca="true" t="shared" si="9" ref="F59:L59">SUM(F61)</f>
        <v>0</v>
      </c>
      <c r="G59" s="29">
        <f t="shared" si="9"/>
        <v>0</v>
      </c>
      <c r="H59" s="80">
        <f t="shared" si="9"/>
        <v>0</v>
      </c>
      <c r="I59" s="29">
        <f t="shared" si="9"/>
        <v>0</v>
      </c>
      <c r="J59" s="80">
        <f t="shared" si="9"/>
        <v>0</v>
      </c>
      <c r="K59" s="29">
        <f t="shared" si="9"/>
        <v>0</v>
      </c>
      <c r="L59" s="29">
        <f t="shared" si="9"/>
        <v>0</v>
      </c>
    </row>
    <row r="60" spans="1:12" s="84" customFormat="1" ht="14.25" customHeight="1">
      <c r="A60" s="81"/>
      <c r="B60" s="73"/>
      <c r="C60" s="82"/>
      <c r="D60" s="83"/>
      <c r="E60" s="79" t="s">
        <v>429</v>
      </c>
      <c r="F60" s="29"/>
      <c r="G60" s="29"/>
      <c r="H60" s="80"/>
      <c r="I60" s="29"/>
      <c r="J60" s="80"/>
      <c r="K60" s="29"/>
      <c r="L60" s="29"/>
    </row>
    <row r="61" spans="1:12" ht="15" customHeight="1" thickBot="1">
      <c r="A61" s="81">
        <v>2141</v>
      </c>
      <c r="B61" s="73" t="s">
        <v>508</v>
      </c>
      <c r="C61" s="82">
        <v>4</v>
      </c>
      <c r="D61" s="83">
        <v>1</v>
      </c>
      <c r="E61" s="79" t="s">
        <v>175</v>
      </c>
      <c r="F61" s="31">
        <f>SUM(G61:H61)</f>
        <v>0</v>
      </c>
      <c r="G61" s="31"/>
      <c r="H61" s="96"/>
      <c r="I61" s="31"/>
      <c r="J61" s="96"/>
      <c r="K61" s="31"/>
      <c r="L61" s="31"/>
    </row>
    <row r="62" spans="1:12" ht="49.5" customHeight="1">
      <c r="A62" s="81">
        <v>2150</v>
      </c>
      <c r="B62" s="73" t="s">
        <v>508</v>
      </c>
      <c r="C62" s="82">
        <v>5</v>
      </c>
      <c r="D62" s="83">
        <v>0</v>
      </c>
      <c r="E62" s="79" t="s">
        <v>176</v>
      </c>
      <c r="F62" s="29">
        <f aca="true" t="shared" si="10" ref="F62:L62">SUM(F64)</f>
        <v>0</v>
      </c>
      <c r="G62" s="29">
        <f t="shared" si="10"/>
        <v>0</v>
      </c>
      <c r="H62" s="80">
        <f t="shared" si="10"/>
        <v>0</v>
      </c>
      <c r="I62" s="29">
        <f t="shared" si="10"/>
        <v>0</v>
      </c>
      <c r="J62" s="80">
        <f t="shared" si="10"/>
        <v>0</v>
      </c>
      <c r="K62" s="29">
        <f t="shared" si="10"/>
        <v>0</v>
      </c>
      <c r="L62" s="29">
        <f t="shared" si="10"/>
        <v>0</v>
      </c>
    </row>
    <row r="63" spans="1:12" s="84" customFormat="1" ht="14.25" customHeight="1" thickBot="1">
      <c r="A63" s="81"/>
      <c r="B63" s="73"/>
      <c r="C63" s="82"/>
      <c r="D63" s="83"/>
      <c r="E63" s="79" t="s">
        <v>429</v>
      </c>
      <c r="F63" s="29"/>
      <c r="G63" s="29"/>
      <c r="H63" s="80"/>
      <c r="I63" s="29"/>
      <c r="J63" s="80"/>
      <c r="K63" s="29"/>
      <c r="L63" s="90"/>
    </row>
    <row r="64" spans="1:12" ht="41.25" customHeight="1" thickBot="1">
      <c r="A64" s="81">
        <v>2151</v>
      </c>
      <c r="B64" s="73" t="s">
        <v>508</v>
      </c>
      <c r="C64" s="82">
        <v>5</v>
      </c>
      <c r="D64" s="83">
        <v>1</v>
      </c>
      <c r="E64" s="79" t="s">
        <v>177</v>
      </c>
      <c r="F64" s="31">
        <f>SUM(G64:H64)</f>
        <v>0</v>
      </c>
      <c r="G64" s="31"/>
      <c r="H64" s="96"/>
      <c r="I64" s="31"/>
      <c r="J64" s="96"/>
      <c r="K64" s="31"/>
      <c r="L64" s="33"/>
    </row>
    <row r="65" spans="1:12" ht="37.5" customHeight="1">
      <c r="A65" s="81">
        <v>2160</v>
      </c>
      <c r="B65" s="73" t="s">
        <v>508</v>
      </c>
      <c r="C65" s="82">
        <v>6</v>
      </c>
      <c r="D65" s="83">
        <v>0</v>
      </c>
      <c r="E65" s="111" t="s">
        <v>178</v>
      </c>
      <c r="F65" s="29">
        <f aca="true" t="shared" si="11" ref="F65:L65">SUM(F67)</f>
        <v>149658.19999999998</v>
      </c>
      <c r="G65" s="29">
        <f t="shared" si="11"/>
        <v>71639.29999999999</v>
      </c>
      <c r="H65" s="80">
        <f t="shared" si="11"/>
        <v>78018.9</v>
      </c>
      <c r="I65" s="32">
        <f t="shared" si="11"/>
        <v>76867.59999999999</v>
      </c>
      <c r="J65" s="80">
        <f t="shared" si="11"/>
        <v>88170</v>
      </c>
      <c r="K65" s="32">
        <f t="shared" si="11"/>
        <v>104498.2</v>
      </c>
      <c r="L65" s="29">
        <f t="shared" si="11"/>
        <v>149658.19999999998</v>
      </c>
    </row>
    <row r="66" spans="1:12" s="84" customFormat="1" ht="10.5" customHeight="1" thickBot="1">
      <c r="A66" s="81"/>
      <c r="B66" s="73"/>
      <c r="C66" s="82"/>
      <c r="D66" s="83"/>
      <c r="E66" s="79" t="s">
        <v>429</v>
      </c>
      <c r="F66" s="29"/>
      <c r="G66" s="29"/>
      <c r="H66" s="80"/>
      <c r="I66" s="29"/>
      <c r="J66" s="80"/>
      <c r="K66" s="29"/>
      <c r="L66" s="90"/>
    </row>
    <row r="67" spans="1:12" ht="39" customHeight="1" thickBot="1">
      <c r="A67" s="85">
        <v>2161</v>
      </c>
      <c r="B67" s="86" t="s">
        <v>508</v>
      </c>
      <c r="C67" s="87">
        <v>6</v>
      </c>
      <c r="D67" s="88">
        <v>1</v>
      </c>
      <c r="E67" s="258" t="s">
        <v>179</v>
      </c>
      <c r="F67" s="90">
        <f>SUM(G67:H67)</f>
        <v>149658.19999999998</v>
      </c>
      <c r="G67" s="90">
        <f>G68+G69+G70+G71+G72+G73+G74+G75+G76+G77+G78</f>
        <v>71639.29999999999</v>
      </c>
      <c r="H67" s="103">
        <f>H68+H69+H70+H71+H72+H73+H74+H75+H76+H77+H78+H79+H80+H83+H87</f>
        <v>78018.9</v>
      </c>
      <c r="I67" s="103">
        <f>I68+I69+I70+I71+I72+I73+I74+I75+I76+I77+I78+I79+I80+I83+I87</f>
        <v>76867.59999999999</v>
      </c>
      <c r="J67" s="103">
        <f>J68+J69+J70+J71+J72+J73+J74+J75+J76+J77+J78+J79+J80+J83+J87</f>
        <v>88170</v>
      </c>
      <c r="K67" s="103">
        <f>K68+K69+K70+K71+K72+K73+K74+K75+K76+K77+K78+K79+K80+K83+K87</f>
        <v>104498.2</v>
      </c>
      <c r="L67" s="33">
        <f>L68+L69+L70+L71+L72+L73+L74+L75+L76+L77+L78+L79+L80+L83+L87</f>
        <v>149658.19999999998</v>
      </c>
    </row>
    <row r="68" spans="1:12" ht="24.75" customHeight="1">
      <c r="A68" s="91"/>
      <c r="B68" s="82"/>
      <c r="C68" s="82"/>
      <c r="D68" s="82"/>
      <c r="E68" s="263" t="s">
        <v>656</v>
      </c>
      <c r="F68" s="90">
        <f aca="true" t="shared" si="12" ref="F68:F87">SUM(G68:H68)</f>
        <v>300</v>
      </c>
      <c r="G68" s="29">
        <v>300</v>
      </c>
      <c r="H68" s="80"/>
      <c r="I68" s="29">
        <v>100</v>
      </c>
      <c r="J68" s="80">
        <v>150</v>
      </c>
      <c r="K68" s="29">
        <v>200</v>
      </c>
      <c r="L68" s="37">
        <v>300</v>
      </c>
    </row>
    <row r="69" spans="1:12" ht="24.75" customHeight="1">
      <c r="A69" s="91"/>
      <c r="B69" s="82"/>
      <c r="C69" s="82"/>
      <c r="D69" s="82"/>
      <c r="E69" s="263" t="s">
        <v>642</v>
      </c>
      <c r="F69" s="90">
        <f t="shared" si="12"/>
        <v>4130.4</v>
      </c>
      <c r="G69" s="29">
        <v>4130.4</v>
      </c>
      <c r="H69" s="80"/>
      <c r="I69" s="29">
        <v>92.4</v>
      </c>
      <c r="J69" s="80">
        <v>1994.9</v>
      </c>
      <c r="K69" s="29">
        <v>2942.1</v>
      </c>
      <c r="L69" s="29">
        <v>4130.4</v>
      </c>
    </row>
    <row r="70" spans="1:12" ht="24.75" customHeight="1">
      <c r="A70" s="91"/>
      <c r="B70" s="82"/>
      <c r="C70" s="82"/>
      <c r="D70" s="82"/>
      <c r="E70" s="263" t="s">
        <v>643</v>
      </c>
      <c r="F70" s="90">
        <f t="shared" si="12"/>
        <v>1500</v>
      </c>
      <c r="G70" s="29">
        <v>1500</v>
      </c>
      <c r="H70" s="80"/>
      <c r="I70" s="29">
        <v>350</v>
      </c>
      <c r="J70" s="80">
        <v>1100</v>
      </c>
      <c r="K70" s="29">
        <v>1500</v>
      </c>
      <c r="L70" s="29">
        <v>1500</v>
      </c>
    </row>
    <row r="71" spans="1:12" ht="24.75" customHeight="1">
      <c r="A71" s="91"/>
      <c r="B71" s="82"/>
      <c r="C71" s="82"/>
      <c r="D71" s="82"/>
      <c r="E71" s="263" t="s">
        <v>649</v>
      </c>
      <c r="F71" s="90">
        <f t="shared" si="12"/>
        <v>800</v>
      </c>
      <c r="G71" s="29">
        <v>800</v>
      </c>
      <c r="H71" s="80"/>
      <c r="I71" s="29">
        <v>200</v>
      </c>
      <c r="J71" s="80">
        <v>400</v>
      </c>
      <c r="K71" s="29">
        <v>600</v>
      </c>
      <c r="L71" s="29">
        <v>800</v>
      </c>
    </row>
    <row r="72" spans="1:12" ht="24.75" customHeight="1">
      <c r="A72" s="91"/>
      <c r="B72" s="82"/>
      <c r="C72" s="82"/>
      <c r="D72" s="82"/>
      <c r="E72" s="263" t="s">
        <v>657</v>
      </c>
      <c r="F72" s="90">
        <f t="shared" si="12"/>
        <v>3003.7</v>
      </c>
      <c r="G72" s="29">
        <v>3003.7</v>
      </c>
      <c r="H72" s="80"/>
      <c r="I72" s="29">
        <v>3.7</v>
      </c>
      <c r="J72" s="80">
        <v>2003.7</v>
      </c>
      <c r="K72" s="29">
        <v>3003.7</v>
      </c>
      <c r="L72" s="29">
        <v>3003.7</v>
      </c>
    </row>
    <row r="73" spans="1:12" ht="39.75" customHeight="1">
      <c r="A73" s="91"/>
      <c r="B73" s="82"/>
      <c r="C73" s="82"/>
      <c r="D73" s="82"/>
      <c r="E73" s="331" t="s">
        <v>658</v>
      </c>
      <c r="F73" s="90">
        <f t="shared" si="12"/>
        <v>16272.5</v>
      </c>
      <c r="G73" s="29">
        <v>16272.5</v>
      </c>
      <c r="H73" s="80"/>
      <c r="I73" s="29">
        <v>3826.6</v>
      </c>
      <c r="J73" s="80">
        <v>8176.5</v>
      </c>
      <c r="K73" s="29">
        <v>11376.5</v>
      </c>
      <c r="L73" s="29">
        <v>16272.5</v>
      </c>
    </row>
    <row r="74" spans="1:12" ht="24.75" customHeight="1">
      <c r="A74" s="91"/>
      <c r="B74" s="82"/>
      <c r="C74" s="82"/>
      <c r="D74" s="82"/>
      <c r="E74" s="195" t="s">
        <v>677</v>
      </c>
      <c r="F74" s="90">
        <f t="shared" si="12"/>
        <v>100</v>
      </c>
      <c r="G74" s="29">
        <v>100</v>
      </c>
      <c r="H74" s="80"/>
      <c r="I74" s="29">
        <v>100</v>
      </c>
      <c r="J74" s="80">
        <v>100</v>
      </c>
      <c r="K74" s="29">
        <v>100</v>
      </c>
      <c r="L74" s="29">
        <v>100</v>
      </c>
    </row>
    <row r="75" spans="1:12" ht="24.75" customHeight="1">
      <c r="A75" s="91"/>
      <c r="B75" s="82"/>
      <c r="C75" s="82"/>
      <c r="D75" s="82"/>
      <c r="E75" s="195" t="s">
        <v>659</v>
      </c>
      <c r="F75" s="90">
        <f t="shared" si="12"/>
        <v>41656.7</v>
      </c>
      <c r="G75" s="29">
        <v>41656.7</v>
      </c>
      <c r="H75" s="80"/>
      <c r="I75" s="29"/>
      <c r="J75" s="80">
        <v>50</v>
      </c>
      <c r="K75" s="29">
        <v>8581</v>
      </c>
      <c r="L75" s="29">
        <v>41656.7</v>
      </c>
    </row>
    <row r="76" spans="1:12" ht="24.75" customHeight="1">
      <c r="A76" s="91"/>
      <c r="B76" s="82"/>
      <c r="C76" s="82"/>
      <c r="D76" s="82"/>
      <c r="E76" s="263" t="s">
        <v>660</v>
      </c>
      <c r="F76" s="264">
        <f t="shared" si="12"/>
        <v>2700</v>
      </c>
      <c r="G76" s="29">
        <v>2700</v>
      </c>
      <c r="H76" s="80"/>
      <c r="I76" s="29">
        <v>700</v>
      </c>
      <c r="J76" s="80">
        <v>1400</v>
      </c>
      <c r="K76" s="29">
        <v>2100</v>
      </c>
      <c r="L76" s="29">
        <v>2700</v>
      </c>
    </row>
    <row r="77" spans="1:12" ht="37.5" customHeight="1">
      <c r="A77" s="265"/>
      <c r="B77" s="73"/>
      <c r="C77" s="82"/>
      <c r="D77" s="82"/>
      <c r="E77" s="263" t="s">
        <v>661</v>
      </c>
      <c r="F77" s="264">
        <f t="shared" si="12"/>
        <v>176</v>
      </c>
      <c r="G77" s="29">
        <v>176</v>
      </c>
      <c r="H77" s="80"/>
      <c r="I77" s="29">
        <v>176</v>
      </c>
      <c r="J77" s="80">
        <v>176</v>
      </c>
      <c r="K77" s="29">
        <v>176</v>
      </c>
      <c r="L77" s="29">
        <v>176</v>
      </c>
    </row>
    <row r="78" spans="1:12" ht="24.75" customHeight="1">
      <c r="A78" s="265"/>
      <c r="B78" s="73"/>
      <c r="C78" s="82"/>
      <c r="D78" s="82"/>
      <c r="E78" s="263" t="s">
        <v>651</v>
      </c>
      <c r="F78" s="264">
        <f t="shared" si="12"/>
        <v>1000</v>
      </c>
      <c r="G78" s="29">
        <v>1000</v>
      </c>
      <c r="H78" s="80"/>
      <c r="I78" s="29">
        <v>300</v>
      </c>
      <c r="J78" s="80">
        <v>600</v>
      </c>
      <c r="K78" s="29">
        <v>900</v>
      </c>
      <c r="L78" s="29">
        <v>1000</v>
      </c>
    </row>
    <row r="79" spans="1:12" ht="24.75" customHeight="1">
      <c r="A79" s="265"/>
      <c r="B79" s="73"/>
      <c r="C79" s="82"/>
      <c r="D79" s="82"/>
      <c r="E79" s="222" t="s">
        <v>772</v>
      </c>
      <c r="F79" s="264">
        <f t="shared" si="12"/>
        <v>5000</v>
      </c>
      <c r="G79" s="29"/>
      <c r="H79" s="80">
        <v>5000</v>
      </c>
      <c r="I79" s="29"/>
      <c r="J79" s="80"/>
      <c r="K79" s="29"/>
      <c r="L79" s="29">
        <v>5000</v>
      </c>
    </row>
    <row r="80" spans="1:12" ht="24.75" customHeight="1">
      <c r="A80" s="265"/>
      <c r="B80" s="73"/>
      <c r="C80" s="82"/>
      <c r="D80" s="82"/>
      <c r="E80" s="266" t="s">
        <v>687</v>
      </c>
      <c r="F80" s="264">
        <f t="shared" si="12"/>
        <v>60000</v>
      </c>
      <c r="G80" s="29"/>
      <c r="H80" s="80">
        <f>SUM(H81+H82)</f>
        <v>60000</v>
      </c>
      <c r="I80" s="29">
        <f>SUM(I81+I82)</f>
        <v>60000</v>
      </c>
      <c r="J80" s="80">
        <f>SUM(J81+J82)</f>
        <v>60000</v>
      </c>
      <c r="K80" s="29">
        <f>SUM(K81+K82)</f>
        <v>60000</v>
      </c>
      <c r="L80" s="29">
        <f>SUM(L81+L82)</f>
        <v>60000</v>
      </c>
    </row>
    <row r="81" spans="1:12" ht="24.75" customHeight="1">
      <c r="A81" s="265"/>
      <c r="B81" s="73"/>
      <c r="C81" s="82"/>
      <c r="D81" s="82"/>
      <c r="E81" s="263" t="s">
        <v>685</v>
      </c>
      <c r="F81" s="264">
        <f t="shared" si="12"/>
        <v>36000</v>
      </c>
      <c r="G81" s="29"/>
      <c r="H81" s="80">
        <v>36000</v>
      </c>
      <c r="I81" s="29">
        <v>36000</v>
      </c>
      <c r="J81" s="80">
        <v>36000</v>
      </c>
      <c r="K81" s="29">
        <v>36000</v>
      </c>
      <c r="L81" s="29">
        <v>36000</v>
      </c>
    </row>
    <row r="82" spans="1:12" ht="33.75" customHeight="1" thickBot="1">
      <c r="A82" s="265"/>
      <c r="B82" s="73"/>
      <c r="C82" s="82"/>
      <c r="D82" s="82"/>
      <c r="E82" s="263" t="s">
        <v>686</v>
      </c>
      <c r="F82" s="264">
        <f t="shared" si="12"/>
        <v>24000</v>
      </c>
      <c r="G82" s="29"/>
      <c r="H82" s="104">
        <v>24000</v>
      </c>
      <c r="I82" s="29">
        <v>24000</v>
      </c>
      <c r="J82" s="104">
        <v>24000</v>
      </c>
      <c r="K82" s="29">
        <v>24000</v>
      </c>
      <c r="L82" s="90">
        <v>24000</v>
      </c>
    </row>
    <row r="83" spans="1:12" ht="27.75" customHeight="1" thickBot="1">
      <c r="A83" s="265"/>
      <c r="B83" s="73"/>
      <c r="C83" s="82"/>
      <c r="D83" s="82"/>
      <c r="E83" s="236" t="s">
        <v>688</v>
      </c>
      <c r="F83" s="264">
        <f t="shared" si="12"/>
        <v>3000</v>
      </c>
      <c r="G83" s="29"/>
      <c r="H83" s="33">
        <f>SUM(H84,H85,H86)</f>
        <v>3000</v>
      </c>
      <c r="I83" s="80">
        <f>SUM(I84,I85,I86)</f>
        <v>1000</v>
      </c>
      <c r="J83" s="33">
        <f>SUM(J84,J85,J86)</f>
        <v>2000</v>
      </c>
      <c r="K83" s="80">
        <f>SUM(K84,K85,K86)</f>
        <v>3000</v>
      </c>
      <c r="L83" s="33">
        <f>SUM(L84,L85,L86)</f>
        <v>3000</v>
      </c>
    </row>
    <row r="84" spans="1:12" ht="27.75" customHeight="1">
      <c r="A84" s="265"/>
      <c r="B84" s="73"/>
      <c r="C84" s="82"/>
      <c r="D84" s="82"/>
      <c r="E84" s="236" t="s">
        <v>773</v>
      </c>
      <c r="F84" s="264">
        <f t="shared" si="12"/>
        <v>1000</v>
      </c>
      <c r="G84" s="29"/>
      <c r="H84" s="106">
        <v>1000</v>
      </c>
      <c r="I84" s="90"/>
      <c r="J84" s="261">
        <v>1000</v>
      </c>
      <c r="K84" s="90">
        <v>1000</v>
      </c>
      <c r="L84" s="34">
        <v>1000</v>
      </c>
    </row>
    <row r="85" spans="1:12" ht="27.75" customHeight="1">
      <c r="A85" s="265"/>
      <c r="B85" s="73"/>
      <c r="C85" s="82"/>
      <c r="D85" s="82"/>
      <c r="E85" s="236" t="s">
        <v>776</v>
      </c>
      <c r="F85" s="264">
        <f t="shared" si="12"/>
        <v>1000</v>
      </c>
      <c r="G85" s="29"/>
      <c r="H85" s="80">
        <v>1000</v>
      </c>
      <c r="I85" s="90"/>
      <c r="J85" s="104"/>
      <c r="K85" s="90">
        <v>1000</v>
      </c>
      <c r="L85" s="90">
        <v>1000</v>
      </c>
    </row>
    <row r="86" spans="1:12" ht="48" customHeight="1" thickBot="1">
      <c r="A86" s="265"/>
      <c r="B86" s="73"/>
      <c r="C86" s="82"/>
      <c r="D86" s="82"/>
      <c r="E86" s="222" t="s">
        <v>689</v>
      </c>
      <c r="F86" s="264">
        <f t="shared" si="12"/>
        <v>1000</v>
      </c>
      <c r="G86" s="29"/>
      <c r="H86" s="80">
        <v>1000</v>
      </c>
      <c r="I86" s="90">
        <v>1000</v>
      </c>
      <c r="J86" s="104">
        <v>1000</v>
      </c>
      <c r="K86" s="90">
        <v>1000</v>
      </c>
      <c r="L86" s="90">
        <v>1000</v>
      </c>
    </row>
    <row r="87" spans="1:12" ht="26.25" customHeight="1">
      <c r="A87" s="265"/>
      <c r="B87" s="73"/>
      <c r="C87" s="82"/>
      <c r="D87" s="82"/>
      <c r="E87" s="263" t="s">
        <v>690</v>
      </c>
      <c r="F87" s="264">
        <f t="shared" si="12"/>
        <v>10018.9</v>
      </c>
      <c r="G87" s="29"/>
      <c r="H87" s="80">
        <v>10018.9</v>
      </c>
      <c r="I87" s="32">
        <v>10018.9</v>
      </c>
      <c r="J87" s="32">
        <v>10018.9</v>
      </c>
      <c r="K87" s="32">
        <v>10018.9</v>
      </c>
      <c r="L87" s="32">
        <v>10018.9</v>
      </c>
    </row>
    <row r="88" spans="1:12" ht="15.75">
      <c r="A88" s="81">
        <v>2170</v>
      </c>
      <c r="B88" s="73" t="s">
        <v>508</v>
      </c>
      <c r="C88" s="82">
        <v>7</v>
      </c>
      <c r="D88" s="83">
        <v>0</v>
      </c>
      <c r="E88" s="79" t="s">
        <v>44</v>
      </c>
      <c r="F88" s="29">
        <f aca="true" t="shared" si="13" ref="F88:L88">SUM(F90)</f>
        <v>0</v>
      </c>
      <c r="G88" s="29">
        <f t="shared" si="13"/>
        <v>0</v>
      </c>
      <c r="H88" s="80">
        <f t="shared" si="13"/>
        <v>0</v>
      </c>
      <c r="I88" s="37">
        <f t="shared" si="13"/>
        <v>0</v>
      </c>
      <c r="J88" s="106">
        <f t="shared" si="13"/>
        <v>0</v>
      </c>
      <c r="K88" s="29">
        <f t="shared" si="13"/>
        <v>0</v>
      </c>
      <c r="L88" s="37">
        <f t="shared" si="13"/>
        <v>0</v>
      </c>
    </row>
    <row r="89" spans="1:12" s="84" customFormat="1" ht="14.25" customHeight="1">
      <c r="A89" s="81"/>
      <c r="B89" s="73"/>
      <c r="C89" s="82"/>
      <c r="D89" s="83"/>
      <c r="E89" s="79" t="s">
        <v>429</v>
      </c>
      <c r="F89" s="29"/>
      <c r="G89" s="29"/>
      <c r="H89" s="80"/>
      <c r="I89" s="29"/>
      <c r="J89" s="80"/>
      <c r="K89" s="29"/>
      <c r="L89" s="29"/>
    </row>
    <row r="90" spans="1:12" ht="16.5" thickBot="1">
      <c r="A90" s="81">
        <v>2171</v>
      </c>
      <c r="B90" s="73" t="s">
        <v>508</v>
      </c>
      <c r="C90" s="82">
        <v>7</v>
      </c>
      <c r="D90" s="83">
        <v>1</v>
      </c>
      <c r="E90" s="79" t="s">
        <v>44</v>
      </c>
      <c r="F90" s="31">
        <f>SUM(G90:H90)</f>
        <v>0</v>
      </c>
      <c r="G90" s="31"/>
      <c r="H90" s="96"/>
      <c r="I90" s="31"/>
      <c r="J90" s="96"/>
      <c r="K90" s="31"/>
      <c r="L90" s="31"/>
    </row>
    <row r="91" spans="1:12" ht="38.25" customHeight="1">
      <c r="A91" s="81">
        <v>2180</v>
      </c>
      <c r="B91" s="73" t="s">
        <v>508</v>
      </c>
      <c r="C91" s="82">
        <v>8</v>
      </c>
      <c r="D91" s="83">
        <v>0</v>
      </c>
      <c r="E91" s="79" t="s">
        <v>180</v>
      </c>
      <c r="F91" s="29">
        <f aca="true" t="shared" si="14" ref="F91:L91">SUM(F93)</f>
        <v>0</v>
      </c>
      <c r="G91" s="29">
        <f t="shared" si="14"/>
        <v>0</v>
      </c>
      <c r="H91" s="80">
        <f t="shared" si="14"/>
        <v>0</v>
      </c>
      <c r="I91" s="29">
        <f t="shared" si="14"/>
        <v>0</v>
      </c>
      <c r="J91" s="80">
        <f t="shared" si="14"/>
        <v>0</v>
      </c>
      <c r="K91" s="29">
        <f t="shared" si="14"/>
        <v>0</v>
      </c>
      <c r="L91" s="29">
        <f t="shared" si="14"/>
        <v>0</v>
      </c>
    </row>
    <row r="92" spans="1:12" s="84" customFormat="1" ht="18.75" customHeight="1">
      <c r="A92" s="81"/>
      <c r="B92" s="73"/>
      <c r="C92" s="82"/>
      <c r="D92" s="83"/>
      <c r="E92" s="79" t="s">
        <v>429</v>
      </c>
      <c r="F92" s="29"/>
      <c r="G92" s="29"/>
      <c r="H92" s="80"/>
      <c r="I92" s="29"/>
      <c r="J92" s="80"/>
      <c r="K92" s="29"/>
      <c r="L92" s="29"/>
    </row>
    <row r="93" spans="1:12" ht="34.5" customHeight="1">
      <c r="A93" s="81">
        <v>2181</v>
      </c>
      <c r="B93" s="73" t="s">
        <v>508</v>
      </c>
      <c r="C93" s="82">
        <v>8</v>
      </c>
      <c r="D93" s="83">
        <v>1</v>
      </c>
      <c r="E93" s="79" t="s">
        <v>180</v>
      </c>
      <c r="F93" s="29">
        <f aca="true" t="shared" si="15" ref="F93:L93">SUM(F95:F96)</f>
        <v>0</v>
      </c>
      <c r="G93" s="29">
        <f>SUM(G95:G96)</f>
        <v>0</v>
      </c>
      <c r="H93" s="80">
        <f t="shared" si="15"/>
        <v>0</v>
      </c>
      <c r="I93" s="29">
        <f t="shared" si="15"/>
        <v>0</v>
      </c>
      <c r="J93" s="80">
        <f t="shared" si="15"/>
        <v>0</v>
      </c>
      <c r="K93" s="29">
        <f t="shared" si="15"/>
        <v>0</v>
      </c>
      <c r="L93" s="29">
        <f t="shared" si="15"/>
        <v>0</v>
      </c>
    </row>
    <row r="94" spans="1:12" ht="15.75">
      <c r="A94" s="81"/>
      <c r="B94" s="73"/>
      <c r="C94" s="82"/>
      <c r="D94" s="83"/>
      <c r="E94" s="93" t="s">
        <v>429</v>
      </c>
      <c r="F94" s="29"/>
      <c r="G94" s="29"/>
      <c r="H94" s="80"/>
      <c r="I94" s="29"/>
      <c r="J94" s="80"/>
      <c r="K94" s="29"/>
      <c r="L94" s="29"/>
    </row>
    <row r="95" spans="1:12" ht="16.5" thickBot="1">
      <c r="A95" s="81">
        <v>2182</v>
      </c>
      <c r="B95" s="73" t="s">
        <v>508</v>
      </c>
      <c r="C95" s="82">
        <v>8</v>
      </c>
      <c r="D95" s="83">
        <v>1</v>
      </c>
      <c r="E95" s="93" t="s">
        <v>431</v>
      </c>
      <c r="F95" s="31">
        <f>SUM(G95:H95)</f>
        <v>0</v>
      </c>
      <c r="G95" s="31"/>
      <c r="H95" s="96"/>
      <c r="I95" s="31"/>
      <c r="J95" s="96"/>
      <c r="K95" s="31"/>
      <c r="L95" s="31"/>
    </row>
    <row r="96" spans="1:12" ht="24.75" thickBot="1">
      <c r="A96" s="81">
        <v>2183</v>
      </c>
      <c r="B96" s="73" t="s">
        <v>508</v>
      </c>
      <c r="C96" s="82">
        <v>8</v>
      </c>
      <c r="D96" s="83">
        <v>1</v>
      </c>
      <c r="E96" s="93" t="s">
        <v>432</v>
      </c>
      <c r="F96" s="31">
        <f>SUM(G96:H96)</f>
        <v>0</v>
      </c>
      <c r="G96" s="31">
        <f aca="true" t="shared" si="16" ref="G96:L96">G97</f>
        <v>0</v>
      </c>
      <c r="H96" s="96">
        <f t="shared" si="16"/>
        <v>0</v>
      </c>
      <c r="I96" s="31">
        <f t="shared" si="16"/>
        <v>0</v>
      </c>
      <c r="J96" s="96">
        <f t="shared" si="16"/>
        <v>0</v>
      </c>
      <c r="K96" s="31">
        <f t="shared" si="16"/>
        <v>0</v>
      </c>
      <c r="L96" s="31">
        <f t="shared" si="16"/>
        <v>0</v>
      </c>
    </row>
    <row r="97" spans="1:12" ht="24.75" thickBot="1">
      <c r="A97" s="81">
        <v>2184</v>
      </c>
      <c r="B97" s="73" t="s">
        <v>508</v>
      </c>
      <c r="C97" s="82">
        <v>8</v>
      </c>
      <c r="D97" s="83">
        <v>1</v>
      </c>
      <c r="E97" s="93" t="s">
        <v>433</v>
      </c>
      <c r="F97" s="31">
        <f>SUM(G97:H97)</f>
        <v>0</v>
      </c>
      <c r="G97" s="31"/>
      <c r="H97" s="96"/>
      <c r="I97" s="31"/>
      <c r="J97" s="96"/>
      <c r="K97" s="31"/>
      <c r="L97" s="31"/>
    </row>
    <row r="98" spans="1:12" ht="15.75">
      <c r="A98" s="81">
        <v>2185</v>
      </c>
      <c r="B98" s="73" t="s">
        <v>508</v>
      </c>
      <c r="C98" s="82">
        <v>8</v>
      </c>
      <c r="D98" s="83">
        <v>1</v>
      </c>
      <c r="E98" s="93"/>
      <c r="F98" s="29"/>
      <c r="G98" s="29"/>
      <c r="H98" s="80"/>
      <c r="I98" s="29"/>
      <c r="J98" s="80"/>
      <c r="K98" s="29"/>
      <c r="L98" s="29"/>
    </row>
    <row r="99" spans="1:12" s="78" customFormat="1" ht="40.5" customHeight="1">
      <c r="A99" s="81">
        <v>2200</v>
      </c>
      <c r="B99" s="73" t="s">
        <v>509</v>
      </c>
      <c r="C99" s="82">
        <v>0</v>
      </c>
      <c r="D99" s="83">
        <v>0</v>
      </c>
      <c r="E99" s="76" t="s">
        <v>702</v>
      </c>
      <c r="F99" s="97">
        <f aca="true" t="shared" si="17" ref="F99:L99">SUM(F101,F104,F107,F110,F113)</f>
        <v>0</v>
      </c>
      <c r="G99" s="97">
        <f t="shared" si="17"/>
        <v>0</v>
      </c>
      <c r="H99" s="107">
        <f t="shared" si="17"/>
        <v>0</v>
      </c>
      <c r="I99" s="97">
        <f t="shared" si="17"/>
        <v>0</v>
      </c>
      <c r="J99" s="107">
        <f t="shared" si="17"/>
        <v>0</v>
      </c>
      <c r="K99" s="97">
        <f t="shared" si="17"/>
        <v>0</v>
      </c>
      <c r="L99" s="97">
        <f t="shared" si="17"/>
        <v>0</v>
      </c>
    </row>
    <row r="100" spans="1:12" ht="11.25" customHeight="1">
      <c r="A100" s="72"/>
      <c r="B100" s="73"/>
      <c r="C100" s="74"/>
      <c r="D100" s="75"/>
      <c r="E100" s="79" t="s">
        <v>428</v>
      </c>
      <c r="F100" s="37"/>
      <c r="G100" s="37"/>
      <c r="H100" s="106"/>
      <c r="I100" s="37"/>
      <c r="J100" s="106"/>
      <c r="K100" s="37"/>
      <c r="L100" s="37"/>
    </row>
    <row r="101" spans="1:12" ht="21" customHeight="1">
      <c r="A101" s="81">
        <v>2210</v>
      </c>
      <c r="B101" s="73" t="s">
        <v>509</v>
      </c>
      <c r="C101" s="82">
        <v>1</v>
      </c>
      <c r="D101" s="83">
        <v>0</v>
      </c>
      <c r="E101" s="79" t="s">
        <v>181</v>
      </c>
      <c r="F101" s="29">
        <f aca="true" t="shared" si="18" ref="F101:L101">SUM(F103)</f>
        <v>0</v>
      </c>
      <c r="G101" s="29">
        <f t="shared" si="18"/>
        <v>0</v>
      </c>
      <c r="H101" s="80">
        <f t="shared" si="18"/>
        <v>0</v>
      </c>
      <c r="I101" s="29">
        <f t="shared" si="18"/>
        <v>0</v>
      </c>
      <c r="J101" s="80">
        <f t="shared" si="18"/>
        <v>0</v>
      </c>
      <c r="K101" s="29">
        <f t="shared" si="18"/>
        <v>0</v>
      </c>
      <c r="L101" s="29">
        <f t="shared" si="18"/>
        <v>0</v>
      </c>
    </row>
    <row r="102" spans="1:12" s="84" customFormat="1" ht="10.5" customHeight="1">
      <c r="A102" s="81"/>
      <c r="B102" s="73"/>
      <c r="C102" s="82"/>
      <c r="D102" s="83"/>
      <c r="E102" s="79" t="s">
        <v>429</v>
      </c>
      <c r="F102" s="29"/>
      <c r="G102" s="29"/>
      <c r="H102" s="80"/>
      <c r="I102" s="29"/>
      <c r="J102" s="80"/>
      <c r="K102" s="29"/>
      <c r="L102" s="29"/>
    </row>
    <row r="103" spans="1:12" ht="19.5" customHeight="1" thickBot="1">
      <c r="A103" s="81">
        <v>2211</v>
      </c>
      <c r="B103" s="73" t="s">
        <v>509</v>
      </c>
      <c r="C103" s="82">
        <v>1</v>
      </c>
      <c r="D103" s="83">
        <v>1</v>
      </c>
      <c r="E103" s="79" t="s">
        <v>182</v>
      </c>
      <c r="F103" s="31">
        <f>SUM(G103:H103)</f>
        <v>0</v>
      </c>
      <c r="G103" s="31"/>
      <c r="H103" s="96"/>
      <c r="I103" s="31"/>
      <c r="J103" s="100"/>
      <c r="K103" s="100"/>
      <c r="L103" s="100"/>
    </row>
    <row r="104" spans="1:12" ht="17.25" customHeight="1">
      <c r="A104" s="81">
        <v>2220</v>
      </c>
      <c r="B104" s="73" t="s">
        <v>509</v>
      </c>
      <c r="C104" s="82">
        <v>2</v>
      </c>
      <c r="D104" s="83">
        <v>0</v>
      </c>
      <c r="E104" s="79" t="s">
        <v>183</v>
      </c>
      <c r="F104" s="29">
        <f aca="true" t="shared" si="19" ref="F104:L104">SUM(F106)</f>
        <v>0</v>
      </c>
      <c r="G104" s="29">
        <f t="shared" si="19"/>
        <v>0</v>
      </c>
      <c r="H104" s="80">
        <f t="shared" si="19"/>
        <v>0</v>
      </c>
      <c r="I104" s="29">
        <f t="shared" si="19"/>
        <v>0</v>
      </c>
      <c r="J104" s="80">
        <f t="shared" si="19"/>
        <v>0</v>
      </c>
      <c r="K104" s="29">
        <f t="shared" si="19"/>
        <v>0</v>
      </c>
      <c r="L104" s="29">
        <f t="shared" si="19"/>
        <v>0</v>
      </c>
    </row>
    <row r="105" spans="1:12" s="84" customFormat="1" ht="10.5" customHeight="1">
      <c r="A105" s="81"/>
      <c r="B105" s="73"/>
      <c r="C105" s="82"/>
      <c r="D105" s="83"/>
      <c r="E105" s="79" t="s">
        <v>429</v>
      </c>
      <c r="F105" s="29"/>
      <c r="G105" s="29"/>
      <c r="H105" s="80"/>
      <c r="I105" s="29"/>
      <c r="J105" s="80"/>
      <c r="K105" s="29"/>
      <c r="L105" s="29"/>
    </row>
    <row r="106" spans="1:12" ht="15.75" customHeight="1" thickBot="1">
      <c r="A106" s="81">
        <v>2221</v>
      </c>
      <c r="B106" s="73" t="s">
        <v>509</v>
      </c>
      <c r="C106" s="82">
        <v>2</v>
      </c>
      <c r="D106" s="83">
        <v>1</v>
      </c>
      <c r="E106" s="79" t="s">
        <v>184</v>
      </c>
      <c r="F106" s="31">
        <f>SUM(G106:H106)</f>
        <v>0</v>
      </c>
      <c r="G106" s="31"/>
      <c r="H106" s="96"/>
      <c r="I106" s="31"/>
      <c r="J106" s="96"/>
      <c r="K106" s="31"/>
      <c r="L106" s="31"/>
    </row>
    <row r="107" spans="1:12" ht="17.25" customHeight="1">
      <c r="A107" s="81">
        <v>2230</v>
      </c>
      <c r="B107" s="73" t="s">
        <v>509</v>
      </c>
      <c r="C107" s="82">
        <v>3</v>
      </c>
      <c r="D107" s="83">
        <v>0</v>
      </c>
      <c r="E107" s="79" t="s">
        <v>185</v>
      </c>
      <c r="F107" s="29">
        <f aca="true" t="shared" si="20" ref="F107:L107">SUM(F109)</f>
        <v>0</v>
      </c>
      <c r="G107" s="29">
        <f t="shared" si="20"/>
        <v>0</v>
      </c>
      <c r="H107" s="80">
        <f t="shared" si="20"/>
        <v>0</v>
      </c>
      <c r="I107" s="29">
        <f t="shared" si="20"/>
        <v>0</v>
      </c>
      <c r="J107" s="80">
        <f t="shared" si="20"/>
        <v>0</v>
      </c>
      <c r="K107" s="29">
        <f t="shared" si="20"/>
        <v>0</v>
      </c>
      <c r="L107" s="29">
        <f t="shared" si="20"/>
        <v>0</v>
      </c>
    </row>
    <row r="108" spans="1:12" s="84" customFormat="1" ht="14.25" customHeight="1">
      <c r="A108" s="81"/>
      <c r="B108" s="73"/>
      <c r="C108" s="82"/>
      <c r="D108" s="83"/>
      <c r="E108" s="79" t="s">
        <v>429</v>
      </c>
      <c r="F108" s="29"/>
      <c r="G108" s="29"/>
      <c r="H108" s="80"/>
      <c r="I108" s="29"/>
      <c r="J108" s="80"/>
      <c r="K108" s="29"/>
      <c r="L108" s="29"/>
    </row>
    <row r="109" spans="1:12" ht="19.5" customHeight="1" thickBot="1">
      <c r="A109" s="81">
        <v>2231</v>
      </c>
      <c r="B109" s="73" t="s">
        <v>509</v>
      </c>
      <c r="C109" s="82">
        <v>3</v>
      </c>
      <c r="D109" s="83">
        <v>1</v>
      </c>
      <c r="E109" s="79" t="s">
        <v>186</v>
      </c>
      <c r="F109" s="31">
        <f>SUM(G109:H109)</f>
        <v>0</v>
      </c>
      <c r="G109" s="31"/>
      <c r="H109" s="96"/>
      <c r="I109" s="31"/>
      <c r="J109" s="96"/>
      <c r="K109" s="31"/>
      <c r="L109" s="31"/>
    </row>
    <row r="110" spans="1:12" ht="38.25" customHeight="1">
      <c r="A110" s="81">
        <v>2240</v>
      </c>
      <c r="B110" s="73" t="s">
        <v>509</v>
      </c>
      <c r="C110" s="82">
        <v>4</v>
      </c>
      <c r="D110" s="83">
        <v>0</v>
      </c>
      <c r="E110" s="79" t="s">
        <v>187</v>
      </c>
      <c r="F110" s="29">
        <f aca="true" t="shared" si="21" ref="F110:L110">SUM(F112)</f>
        <v>0</v>
      </c>
      <c r="G110" s="29">
        <f t="shared" si="21"/>
        <v>0</v>
      </c>
      <c r="H110" s="80">
        <f t="shared" si="21"/>
        <v>0</v>
      </c>
      <c r="I110" s="29">
        <f t="shared" si="21"/>
        <v>0</v>
      </c>
      <c r="J110" s="80">
        <f t="shared" si="21"/>
        <v>0</v>
      </c>
      <c r="K110" s="29">
        <f t="shared" si="21"/>
        <v>0</v>
      </c>
      <c r="L110" s="29">
        <f t="shared" si="21"/>
        <v>0</v>
      </c>
    </row>
    <row r="111" spans="1:12" s="84" customFormat="1" ht="15.75" customHeight="1">
      <c r="A111" s="81"/>
      <c r="B111" s="82"/>
      <c r="C111" s="82"/>
      <c r="D111" s="83"/>
      <c r="E111" s="79" t="s">
        <v>429</v>
      </c>
      <c r="F111" s="29"/>
      <c r="G111" s="29"/>
      <c r="H111" s="80"/>
      <c r="I111" s="29"/>
      <c r="J111" s="80"/>
      <c r="K111" s="29"/>
      <c r="L111" s="29"/>
    </row>
    <row r="112" spans="1:12" ht="34.5" customHeight="1" thickBot="1">
      <c r="A112" s="81">
        <v>2241</v>
      </c>
      <c r="B112" s="73" t="s">
        <v>509</v>
      </c>
      <c r="C112" s="82">
        <v>4</v>
      </c>
      <c r="D112" s="83">
        <v>1</v>
      </c>
      <c r="E112" s="79" t="s">
        <v>187</v>
      </c>
      <c r="F112" s="31">
        <f>SUM(G112:H112)</f>
        <v>0</v>
      </c>
      <c r="G112" s="31"/>
      <c r="H112" s="96"/>
      <c r="I112" s="31"/>
      <c r="J112" s="96"/>
      <c r="K112" s="31"/>
      <c r="L112" s="31"/>
    </row>
    <row r="113" spans="1:12" ht="27.75" customHeight="1">
      <c r="A113" s="81">
        <v>2250</v>
      </c>
      <c r="B113" s="73" t="s">
        <v>509</v>
      </c>
      <c r="C113" s="82">
        <v>5</v>
      </c>
      <c r="D113" s="83">
        <v>0</v>
      </c>
      <c r="E113" s="79" t="s">
        <v>188</v>
      </c>
      <c r="F113" s="29">
        <f aca="true" t="shared" si="22" ref="F113:L113">SUM(F115)</f>
        <v>0</v>
      </c>
      <c r="G113" s="29">
        <f t="shared" si="22"/>
        <v>0</v>
      </c>
      <c r="H113" s="80">
        <f t="shared" si="22"/>
        <v>0</v>
      </c>
      <c r="I113" s="29">
        <f t="shared" si="22"/>
        <v>0</v>
      </c>
      <c r="J113" s="80">
        <f t="shared" si="22"/>
        <v>0</v>
      </c>
      <c r="K113" s="29">
        <f t="shared" si="22"/>
        <v>0</v>
      </c>
      <c r="L113" s="29">
        <f t="shared" si="22"/>
        <v>0</v>
      </c>
    </row>
    <row r="114" spans="1:12" s="84" customFormat="1" ht="13.5" customHeight="1">
      <c r="A114" s="81"/>
      <c r="B114" s="73"/>
      <c r="C114" s="82"/>
      <c r="D114" s="83"/>
      <c r="E114" s="79" t="s">
        <v>429</v>
      </c>
      <c r="F114" s="29"/>
      <c r="G114" s="29"/>
      <c r="H114" s="80"/>
      <c r="I114" s="29"/>
      <c r="J114" s="80"/>
      <c r="K114" s="29"/>
      <c r="L114" s="29"/>
    </row>
    <row r="115" spans="1:12" ht="25.5" customHeight="1" thickBot="1">
      <c r="A115" s="81">
        <v>2251</v>
      </c>
      <c r="B115" s="82" t="s">
        <v>509</v>
      </c>
      <c r="C115" s="82">
        <v>5</v>
      </c>
      <c r="D115" s="83">
        <v>1</v>
      </c>
      <c r="E115" s="79" t="s">
        <v>188</v>
      </c>
      <c r="F115" s="31">
        <f>SUM(G115:H115)</f>
        <v>0</v>
      </c>
      <c r="G115" s="31"/>
      <c r="H115" s="96"/>
      <c r="I115" s="31"/>
      <c r="J115" s="96"/>
      <c r="K115" s="31"/>
      <c r="L115" s="31"/>
    </row>
    <row r="116" spans="1:12" s="78" customFormat="1" ht="62.25" customHeight="1">
      <c r="A116" s="81">
        <v>2300</v>
      </c>
      <c r="B116" s="108" t="s">
        <v>510</v>
      </c>
      <c r="C116" s="109">
        <v>0</v>
      </c>
      <c r="D116" s="110">
        <v>0</v>
      </c>
      <c r="E116" s="111" t="s">
        <v>703</v>
      </c>
      <c r="F116" s="97">
        <f aca="true" t="shared" si="23" ref="F116:L116">SUM(F118,F123,F126,F130,F133,F136,F139)</f>
        <v>0</v>
      </c>
      <c r="G116" s="97">
        <f t="shared" si="23"/>
        <v>0</v>
      </c>
      <c r="H116" s="107">
        <f t="shared" si="23"/>
        <v>0</v>
      </c>
      <c r="I116" s="97">
        <f t="shared" si="23"/>
        <v>0</v>
      </c>
      <c r="J116" s="107">
        <f t="shared" si="23"/>
        <v>0</v>
      </c>
      <c r="K116" s="97">
        <f t="shared" si="23"/>
        <v>0</v>
      </c>
      <c r="L116" s="97">
        <f t="shared" si="23"/>
        <v>0</v>
      </c>
    </row>
    <row r="117" spans="1:12" ht="13.5" customHeight="1">
      <c r="A117" s="72"/>
      <c r="B117" s="73"/>
      <c r="C117" s="74"/>
      <c r="D117" s="75"/>
      <c r="E117" s="79" t="s">
        <v>428</v>
      </c>
      <c r="F117" s="37"/>
      <c r="G117" s="37"/>
      <c r="H117" s="106"/>
      <c r="I117" s="37"/>
      <c r="J117" s="106"/>
      <c r="K117" s="37"/>
      <c r="L117" s="37"/>
    </row>
    <row r="118" spans="1:12" ht="26.25" customHeight="1">
      <c r="A118" s="81">
        <v>2310</v>
      </c>
      <c r="B118" s="108" t="s">
        <v>510</v>
      </c>
      <c r="C118" s="82">
        <v>1</v>
      </c>
      <c r="D118" s="83">
        <v>0</v>
      </c>
      <c r="E118" s="79" t="s">
        <v>349</v>
      </c>
      <c r="F118" s="29">
        <f aca="true" t="shared" si="24" ref="F118:L118">SUM(F120:F122)</f>
        <v>0</v>
      </c>
      <c r="G118" s="29">
        <f t="shared" si="24"/>
        <v>0</v>
      </c>
      <c r="H118" s="80">
        <f t="shared" si="24"/>
        <v>0</v>
      </c>
      <c r="I118" s="29">
        <f t="shared" si="24"/>
        <v>0</v>
      </c>
      <c r="J118" s="80">
        <f t="shared" si="24"/>
        <v>0</v>
      </c>
      <c r="K118" s="29">
        <f t="shared" si="24"/>
        <v>0</v>
      </c>
      <c r="L118" s="29">
        <f t="shared" si="24"/>
        <v>0</v>
      </c>
    </row>
    <row r="119" spans="1:12" s="84" customFormat="1" ht="12.75" customHeight="1">
      <c r="A119" s="81"/>
      <c r="B119" s="73"/>
      <c r="C119" s="82"/>
      <c r="D119" s="83"/>
      <c r="E119" s="79" t="s">
        <v>429</v>
      </c>
      <c r="F119" s="29"/>
      <c r="G119" s="29"/>
      <c r="H119" s="80"/>
      <c r="I119" s="29"/>
      <c r="J119" s="80"/>
      <c r="K119" s="29"/>
      <c r="L119" s="29"/>
    </row>
    <row r="120" spans="1:12" ht="21.75" customHeight="1" thickBot="1">
      <c r="A120" s="81">
        <v>2311</v>
      </c>
      <c r="B120" s="108" t="s">
        <v>510</v>
      </c>
      <c r="C120" s="82">
        <v>1</v>
      </c>
      <c r="D120" s="83">
        <v>1</v>
      </c>
      <c r="E120" s="79" t="s">
        <v>189</v>
      </c>
      <c r="F120" s="31">
        <f>SUM(G120:H120)</f>
        <v>0</v>
      </c>
      <c r="G120" s="31"/>
      <c r="H120" s="96"/>
      <c r="I120" s="31"/>
      <c r="J120" s="96"/>
      <c r="K120" s="31"/>
      <c r="L120" s="31"/>
    </row>
    <row r="121" spans="1:12" ht="16.5" thickBot="1">
      <c r="A121" s="81">
        <v>2312</v>
      </c>
      <c r="B121" s="108" t="s">
        <v>510</v>
      </c>
      <c r="C121" s="82">
        <v>1</v>
      </c>
      <c r="D121" s="83">
        <v>2</v>
      </c>
      <c r="E121" s="79" t="s">
        <v>350</v>
      </c>
      <c r="F121" s="31">
        <f>SUM(G121:H121)</f>
        <v>0</v>
      </c>
      <c r="G121" s="31"/>
      <c r="H121" s="96"/>
      <c r="I121" s="31"/>
      <c r="J121" s="96"/>
      <c r="K121" s="31"/>
      <c r="L121" s="31"/>
    </row>
    <row r="122" spans="1:12" ht="16.5" thickBot="1">
      <c r="A122" s="81">
        <v>2313</v>
      </c>
      <c r="B122" s="108" t="s">
        <v>510</v>
      </c>
      <c r="C122" s="82">
        <v>1</v>
      </c>
      <c r="D122" s="83">
        <v>3</v>
      </c>
      <c r="E122" s="79" t="s">
        <v>351</v>
      </c>
      <c r="F122" s="31">
        <f>SUM(G122:H122)</f>
        <v>0</v>
      </c>
      <c r="G122" s="31"/>
      <c r="H122" s="96"/>
      <c r="I122" s="31"/>
      <c r="J122" s="96"/>
      <c r="K122" s="31"/>
      <c r="L122" s="31"/>
    </row>
    <row r="123" spans="1:12" ht="19.5" customHeight="1">
      <c r="A123" s="81">
        <v>2320</v>
      </c>
      <c r="B123" s="108" t="s">
        <v>510</v>
      </c>
      <c r="C123" s="82">
        <v>2</v>
      </c>
      <c r="D123" s="83">
        <v>0</v>
      </c>
      <c r="E123" s="79" t="s">
        <v>352</v>
      </c>
      <c r="F123" s="29">
        <f aca="true" t="shared" si="25" ref="F123:L123">SUM(F125)</f>
        <v>0</v>
      </c>
      <c r="G123" s="29">
        <f t="shared" si="25"/>
        <v>0</v>
      </c>
      <c r="H123" s="80">
        <f t="shared" si="25"/>
        <v>0</v>
      </c>
      <c r="I123" s="29">
        <f t="shared" si="25"/>
        <v>0</v>
      </c>
      <c r="J123" s="80">
        <f t="shared" si="25"/>
        <v>0</v>
      </c>
      <c r="K123" s="29">
        <f t="shared" si="25"/>
        <v>0</v>
      </c>
      <c r="L123" s="29">
        <f t="shared" si="25"/>
        <v>0</v>
      </c>
    </row>
    <row r="124" spans="1:12" s="84" customFormat="1" ht="14.25" customHeight="1">
      <c r="A124" s="81"/>
      <c r="B124" s="73"/>
      <c r="C124" s="82"/>
      <c r="D124" s="83"/>
      <c r="E124" s="79" t="s">
        <v>429</v>
      </c>
      <c r="F124" s="29"/>
      <c r="G124" s="29"/>
      <c r="H124" s="80"/>
      <c r="I124" s="29"/>
      <c r="J124" s="80"/>
      <c r="K124" s="29"/>
      <c r="L124" s="29"/>
    </row>
    <row r="125" spans="1:12" ht="15.75" customHeight="1" thickBot="1">
      <c r="A125" s="81">
        <v>2321</v>
      </c>
      <c r="B125" s="108" t="s">
        <v>510</v>
      </c>
      <c r="C125" s="82">
        <v>2</v>
      </c>
      <c r="D125" s="83">
        <v>1</v>
      </c>
      <c r="E125" s="79" t="s">
        <v>353</v>
      </c>
      <c r="F125" s="31">
        <f>SUM(G125:H125)</f>
        <v>0</v>
      </c>
      <c r="G125" s="31"/>
      <c r="H125" s="96"/>
      <c r="I125" s="31"/>
      <c r="J125" s="96"/>
      <c r="K125" s="31"/>
      <c r="L125" s="31"/>
    </row>
    <row r="126" spans="1:12" ht="26.25" customHeight="1">
      <c r="A126" s="81">
        <v>2330</v>
      </c>
      <c r="B126" s="108" t="s">
        <v>510</v>
      </c>
      <c r="C126" s="82">
        <v>3</v>
      </c>
      <c r="D126" s="83">
        <v>0</v>
      </c>
      <c r="E126" s="79" t="s">
        <v>354</v>
      </c>
      <c r="F126" s="29">
        <f aca="true" t="shared" si="26" ref="F126:L126">SUM(F128:F129)</f>
        <v>0</v>
      </c>
      <c r="G126" s="29">
        <f t="shared" si="26"/>
        <v>0</v>
      </c>
      <c r="H126" s="80">
        <f t="shared" si="26"/>
        <v>0</v>
      </c>
      <c r="I126" s="29">
        <f t="shared" si="26"/>
        <v>0</v>
      </c>
      <c r="J126" s="80">
        <f t="shared" si="26"/>
        <v>0</v>
      </c>
      <c r="K126" s="29">
        <f t="shared" si="26"/>
        <v>0</v>
      </c>
      <c r="L126" s="29">
        <f t="shared" si="26"/>
        <v>0</v>
      </c>
    </row>
    <row r="127" spans="1:12" s="84" customFormat="1" ht="16.5" customHeight="1">
      <c r="A127" s="81"/>
      <c r="B127" s="73"/>
      <c r="C127" s="82"/>
      <c r="D127" s="83"/>
      <c r="E127" s="79" t="s">
        <v>429</v>
      </c>
      <c r="F127" s="29"/>
      <c r="G127" s="29"/>
      <c r="H127" s="80"/>
      <c r="I127" s="29"/>
      <c r="J127" s="80"/>
      <c r="K127" s="29"/>
      <c r="L127" s="29"/>
    </row>
    <row r="128" spans="1:12" ht="20.25" customHeight="1" thickBot="1">
      <c r="A128" s="81">
        <v>2331</v>
      </c>
      <c r="B128" s="108" t="s">
        <v>510</v>
      </c>
      <c r="C128" s="82">
        <v>3</v>
      </c>
      <c r="D128" s="83">
        <v>1</v>
      </c>
      <c r="E128" s="79" t="s">
        <v>190</v>
      </c>
      <c r="F128" s="31">
        <f>SUM(G128:H128)</f>
        <v>0</v>
      </c>
      <c r="G128" s="31"/>
      <c r="H128" s="96"/>
      <c r="I128" s="31"/>
      <c r="J128" s="96"/>
      <c r="K128" s="31"/>
      <c r="L128" s="31"/>
    </row>
    <row r="129" spans="1:12" ht="16.5" thickBot="1">
      <c r="A129" s="81">
        <v>2332</v>
      </c>
      <c r="B129" s="108" t="s">
        <v>510</v>
      </c>
      <c r="C129" s="82">
        <v>3</v>
      </c>
      <c r="D129" s="83">
        <v>2</v>
      </c>
      <c r="E129" s="79" t="s">
        <v>355</v>
      </c>
      <c r="F129" s="31">
        <f>SUM(G129:H129)</f>
        <v>0</v>
      </c>
      <c r="G129" s="31"/>
      <c r="H129" s="96"/>
      <c r="I129" s="31"/>
      <c r="J129" s="96"/>
      <c r="K129" s="31"/>
      <c r="L129" s="31"/>
    </row>
    <row r="130" spans="1:12" ht="15.75">
      <c r="A130" s="81">
        <v>2340</v>
      </c>
      <c r="B130" s="108" t="s">
        <v>510</v>
      </c>
      <c r="C130" s="82">
        <v>4</v>
      </c>
      <c r="D130" s="83">
        <v>0</v>
      </c>
      <c r="E130" s="79" t="s">
        <v>356</v>
      </c>
      <c r="F130" s="29">
        <f aca="true" t="shared" si="27" ref="F130:L130">SUM(F132)</f>
        <v>0</v>
      </c>
      <c r="G130" s="29">
        <f t="shared" si="27"/>
        <v>0</v>
      </c>
      <c r="H130" s="80">
        <f t="shared" si="27"/>
        <v>0</v>
      </c>
      <c r="I130" s="29">
        <f t="shared" si="27"/>
        <v>0</v>
      </c>
      <c r="J130" s="80">
        <f t="shared" si="27"/>
        <v>0</v>
      </c>
      <c r="K130" s="29">
        <f t="shared" si="27"/>
        <v>0</v>
      </c>
      <c r="L130" s="29">
        <f t="shared" si="27"/>
        <v>0</v>
      </c>
    </row>
    <row r="131" spans="1:12" s="84" customFormat="1" ht="14.25" customHeight="1">
      <c r="A131" s="81"/>
      <c r="B131" s="73"/>
      <c r="C131" s="82"/>
      <c r="D131" s="83"/>
      <c r="E131" s="79" t="s">
        <v>429</v>
      </c>
      <c r="F131" s="29"/>
      <c r="G131" s="29"/>
      <c r="H131" s="80"/>
      <c r="I131" s="29"/>
      <c r="J131" s="80"/>
      <c r="K131" s="29"/>
      <c r="L131" s="29"/>
    </row>
    <row r="132" spans="1:12" ht="16.5" thickBot="1">
      <c r="A132" s="81">
        <v>2341</v>
      </c>
      <c r="B132" s="108" t="s">
        <v>510</v>
      </c>
      <c r="C132" s="82">
        <v>4</v>
      </c>
      <c r="D132" s="83">
        <v>1</v>
      </c>
      <c r="E132" s="79" t="s">
        <v>356</v>
      </c>
      <c r="F132" s="31">
        <f>SUM(G132:H132)</f>
        <v>0</v>
      </c>
      <c r="G132" s="31"/>
      <c r="H132" s="96"/>
      <c r="I132" s="31"/>
      <c r="J132" s="96"/>
      <c r="K132" s="31"/>
      <c r="L132" s="31"/>
    </row>
    <row r="133" spans="1:12" ht="14.25" customHeight="1">
      <c r="A133" s="81">
        <v>2350</v>
      </c>
      <c r="B133" s="108" t="s">
        <v>510</v>
      </c>
      <c r="C133" s="82">
        <v>5</v>
      </c>
      <c r="D133" s="83">
        <v>0</v>
      </c>
      <c r="E133" s="79" t="s">
        <v>191</v>
      </c>
      <c r="F133" s="29">
        <f aca="true" t="shared" si="28" ref="F133:L133">SUM(F135)</f>
        <v>0</v>
      </c>
      <c r="G133" s="29">
        <f t="shared" si="28"/>
        <v>0</v>
      </c>
      <c r="H133" s="80">
        <f t="shared" si="28"/>
        <v>0</v>
      </c>
      <c r="I133" s="29">
        <f t="shared" si="28"/>
        <v>0</v>
      </c>
      <c r="J133" s="80">
        <f t="shared" si="28"/>
        <v>0</v>
      </c>
      <c r="K133" s="29">
        <f t="shared" si="28"/>
        <v>0</v>
      </c>
      <c r="L133" s="29">
        <f t="shared" si="28"/>
        <v>0</v>
      </c>
    </row>
    <row r="134" spans="1:12" s="84" customFormat="1" ht="14.25" customHeight="1">
      <c r="A134" s="81"/>
      <c r="B134" s="73"/>
      <c r="C134" s="82"/>
      <c r="D134" s="83"/>
      <c r="E134" s="79" t="s">
        <v>429</v>
      </c>
      <c r="F134" s="29"/>
      <c r="G134" s="29"/>
      <c r="H134" s="80"/>
      <c r="I134" s="29"/>
      <c r="J134" s="80"/>
      <c r="K134" s="29"/>
      <c r="L134" s="29"/>
    </row>
    <row r="135" spans="1:12" ht="18" customHeight="1" thickBot="1">
      <c r="A135" s="81">
        <v>2351</v>
      </c>
      <c r="B135" s="108" t="s">
        <v>510</v>
      </c>
      <c r="C135" s="82">
        <v>5</v>
      </c>
      <c r="D135" s="83">
        <v>1</v>
      </c>
      <c r="E135" s="79" t="s">
        <v>192</v>
      </c>
      <c r="F135" s="31">
        <f>SUM(G135:H135)</f>
        <v>0</v>
      </c>
      <c r="G135" s="31"/>
      <c r="H135" s="96"/>
      <c r="I135" s="31"/>
      <c r="J135" s="96"/>
      <c r="K135" s="31"/>
      <c r="L135" s="31"/>
    </row>
    <row r="136" spans="1:12" ht="39" customHeight="1">
      <c r="A136" s="81">
        <v>2360</v>
      </c>
      <c r="B136" s="108" t="s">
        <v>510</v>
      </c>
      <c r="C136" s="82">
        <v>6</v>
      </c>
      <c r="D136" s="83">
        <v>0</v>
      </c>
      <c r="E136" s="79" t="s">
        <v>440</v>
      </c>
      <c r="F136" s="29">
        <f aca="true" t="shared" si="29" ref="F136:L136">SUM(F138)</f>
        <v>0</v>
      </c>
      <c r="G136" s="29">
        <f t="shared" si="29"/>
        <v>0</v>
      </c>
      <c r="H136" s="80">
        <f t="shared" si="29"/>
        <v>0</v>
      </c>
      <c r="I136" s="29">
        <f t="shared" si="29"/>
        <v>0</v>
      </c>
      <c r="J136" s="80">
        <f t="shared" si="29"/>
        <v>0</v>
      </c>
      <c r="K136" s="29">
        <f t="shared" si="29"/>
        <v>0</v>
      </c>
      <c r="L136" s="29">
        <f t="shared" si="29"/>
        <v>0</v>
      </c>
    </row>
    <row r="137" spans="1:12" s="84" customFormat="1" ht="13.5" customHeight="1">
      <c r="A137" s="81"/>
      <c r="B137" s="73"/>
      <c r="C137" s="82"/>
      <c r="D137" s="83"/>
      <c r="E137" s="79" t="s">
        <v>429</v>
      </c>
      <c r="F137" s="29"/>
      <c r="G137" s="29"/>
      <c r="H137" s="80"/>
      <c r="I137" s="29"/>
      <c r="J137" s="80"/>
      <c r="K137" s="29"/>
      <c r="L137" s="29"/>
    </row>
    <row r="138" spans="1:12" ht="42" customHeight="1" thickBot="1">
      <c r="A138" s="81">
        <v>2361</v>
      </c>
      <c r="B138" s="108" t="s">
        <v>510</v>
      </c>
      <c r="C138" s="82">
        <v>6</v>
      </c>
      <c r="D138" s="83">
        <v>1</v>
      </c>
      <c r="E138" s="79" t="s">
        <v>440</v>
      </c>
      <c r="F138" s="31">
        <f>SUM(G138:H138)</f>
        <v>0</v>
      </c>
      <c r="G138" s="31"/>
      <c r="H138" s="96"/>
      <c r="I138" s="31"/>
      <c r="J138" s="96"/>
      <c r="K138" s="31"/>
      <c r="L138" s="31"/>
    </row>
    <row r="139" spans="1:12" ht="34.5" customHeight="1">
      <c r="A139" s="81">
        <v>2370</v>
      </c>
      <c r="B139" s="108" t="s">
        <v>510</v>
      </c>
      <c r="C139" s="82">
        <v>7</v>
      </c>
      <c r="D139" s="83">
        <v>0</v>
      </c>
      <c r="E139" s="79" t="s">
        <v>441</v>
      </c>
      <c r="F139" s="29">
        <f aca="true" t="shared" si="30" ref="F139:L139">SUM(F141)</f>
        <v>0</v>
      </c>
      <c r="G139" s="29">
        <f t="shared" si="30"/>
        <v>0</v>
      </c>
      <c r="H139" s="80">
        <f t="shared" si="30"/>
        <v>0</v>
      </c>
      <c r="I139" s="29">
        <f t="shared" si="30"/>
        <v>0</v>
      </c>
      <c r="J139" s="80">
        <f t="shared" si="30"/>
        <v>0</v>
      </c>
      <c r="K139" s="29">
        <f t="shared" si="30"/>
        <v>0</v>
      </c>
      <c r="L139" s="29">
        <f t="shared" si="30"/>
        <v>0</v>
      </c>
    </row>
    <row r="140" spans="1:12" s="84" customFormat="1" ht="12" customHeight="1">
      <c r="A140" s="81"/>
      <c r="B140" s="73"/>
      <c r="C140" s="82"/>
      <c r="D140" s="83"/>
      <c r="E140" s="79" t="s">
        <v>429</v>
      </c>
      <c r="F140" s="29"/>
      <c r="G140" s="29"/>
      <c r="H140" s="80"/>
      <c r="I140" s="29"/>
      <c r="J140" s="80"/>
      <c r="K140" s="29"/>
      <c r="L140" s="29"/>
    </row>
    <row r="141" spans="1:12" ht="38.25" customHeight="1" thickBot="1">
      <c r="A141" s="81">
        <v>2371</v>
      </c>
      <c r="B141" s="108" t="s">
        <v>510</v>
      </c>
      <c r="C141" s="82">
        <v>7</v>
      </c>
      <c r="D141" s="83">
        <v>1</v>
      </c>
      <c r="E141" s="79" t="s">
        <v>442</v>
      </c>
      <c r="F141" s="31">
        <f>SUM(G141:H141)</f>
        <v>0</v>
      </c>
      <c r="G141" s="31"/>
      <c r="H141" s="96"/>
      <c r="I141" s="31"/>
      <c r="J141" s="96"/>
      <c r="K141" s="31"/>
      <c r="L141" s="31"/>
    </row>
    <row r="142" spans="1:12" s="78" customFormat="1" ht="48.75" customHeight="1">
      <c r="A142" s="81">
        <v>2400</v>
      </c>
      <c r="B142" s="108" t="s">
        <v>1</v>
      </c>
      <c r="C142" s="109">
        <v>0</v>
      </c>
      <c r="D142" s="110">
        <v>0</v>
      </c>
      <c r="E142" s="111" t="s">
        <v>704</v>
      </c>
      <c r="F142" s="97">
        <f aca="true" t="shared" si="31" ref="F142:K142">SUM(F144,F148,F161,F169,F174,F185,F188,F194,F203)</f>
        <v>142589.3</v>
      </c>
      <c r="G142" s="97">
        <f t="shared" si="31"/>
        <v>21552</v>
      </c>
      <c r="H142" s="97">
        <f t="shared" si="31"/>
        <v>121037.3</v>
      </c>
      <c r="I142" s="97">
        <f t="shared" si="31"/>
        <v>126387.3</v>
      </c>
      <c r="J142" s="97">
        <f t="shared" si="31"/>
        <v>133137.3</v>
      </c>
      <c r="K142" s="97">
        <f t="shared" si="31"/>
        <v>137487.3</v>
      </c>
      <c r="L142" s="97">
        <f>L150+L176+L203</f>
        <v>142589.3</v>
      </c>
    </row>
    <row r="143" spans="1:12" ht="18" customHeight="1">
      <c r="A143" s="72"/>
      <c r="B143" s="73"/>
      <c r="C143" s="74"/>
      <c r="D143" s="75"/>
      <c r="E143" s="79" t="s">
        <v>428</v>
      </c>
      <c r="F143" s="37"/>
      <c r="G143" s="37"/>
      <c r="H143" s="106"/>
      <c r="I143" s="37"/>
      <c r="J143" s="106"/>
      <c r="K143" s="37"/>
      <c r="L143" s="37"/>
    </row>
    <row r="144" spans="1:12" ht="36.75" customHeight="1">
      <c r="A144" s="81">
        <v>2410</v>
      </c>
      <c r="B144" s="108" t="s">
        <v>1</v>
      </c>
      <c r="C144" s="82">
        <v>1</v>
      </c>
      <c r="D144" s="83">
        <v>0</v>
      </c>
      <c r="E144" s="79" t="s">
        <v>193</v>
      </c>
      <c r="F144" s="29">
        <f aca="true" t="shared" si="32" ref="F144:L144">SUM(F146:F147)</f>
        <v>0</v>
      </c>
      <c r="G144" s="29">
        <f t="shared" si="32"/>
        <v>0</v>
      </c>
      <c r="H144" s="80">
        <f t="shared" si="32"/>
        <v>0</v>
      </c>
      <c r="I144" s="29">
        <f t="shared" si="32"/>
        <v>0</v>
      </c>
      <c r="J144" s="80">
        <f t="shared" si="32"/>
        <v>0</v>
      </c>
      <c r="K144" s="29">
        <f t="shared" si="32"/>
        <v>0</v>
      </c>
      <c r="L144" s="29">
        <f t="shared" si="32"/>
        <v>0</v>
      </c>
    </row>
    <row r="145" spans="1:12" s="84" customFormat="1" ht="13.5" customHeight="1">
      <c r="A145" s="81"/>
      <c r="B145" s="73"/>
      <c r="C145" s="82"/>
      <c r="D145" s="83"/>
      <c r="E145" s="79" t="s">
        <v>429</v>
      </c>
      <c r="F145" s="29"/>
      <c r="G145" s="29"/>
      <c r="H145" s="80"/>
      <c r="I145" s="29"/>
      <c r="J145" s="80"/>
      <c r="K145" s="29"/>
      <c r="L145" s="29"/>
    </row>
    <row r="146" spans="1:12" ht="29.25" customHeight="1" thickBot="1">
      <c r="A146" s="81">
        <v>2411</v>
      </c>
      <c r="B146" s="108" t="s">
        <v>1</v>
      </c>
      <c r="C146" s="82">
        <v>1</v>
      </c>
      <c r="D146" s="83">
        <v>1</v>
      </c>
      <c r="E146" s="79" t="s">
        <v>194</v>
      </c>
      <c r="F146" s="31">
        <f>SUM(G146:H146)</f>
        <v>0</v>
      </c>
      <c r="G146" s="31"/>
      <c r="H146" s="96"/>
      <c r="I146" s="31"/>
      <c r="J146" s="96"/>
      <c r="K146" s="31"/>
      <c r="L146" s="31"/>
    </row>
    <row r="147" spans="1:12" ht="36.75" customHeight="1" thickBot="1">
      <c r="A147" s="81">
        <v>2412</v>
      </c>
      <c r="B147" s="108" t="s">
        <v>1</v>
      </c>
      <c r="C147" s="82">
        <v>1</v>
      </c>
      <c r="D147" s="83">
        <v>2</v>
      </c>
      <c r="E147" s="79" t="s">
        <v>195</v>
      </c>
      <c r="F147" s="31">
        <f>SUM(G147:H147)</f>
        <v>0</v>
      </c>
      <c r="G147" s="31"/>
      <c r="H147" s="96"/>
      <c r="I147" s="31"/>
      <c r="J147" s="96"/>
      <c r="K147" s="31"/>
      <c r="L147" s="31"/>
    </row>
    <row r="148" spans="1:12" ht="40.5" customHeight="1" thickBot="1">
      <c r="A148" s="81">
        <v>2420</v>
      </c>
      <c r="B148" s="108" t="s">
        <v>1</v>
      </c>
      <c r="C148" s="82">
        <v>2</v>
      </c>
      <c r="D148" s="83">
        <v>0</v>
      </c>
      <c r="E148" s="79" t="s">
        <v>196</v>
      </c>
      <c r="F148" s="31">
        <f>SUM(G148:H148)</f>
        <v>22550</v>
      </c>
      <c r="G148" s="29">
        <f aca="true" t="shared" si="33" ref="G148:L148">SUM(G150,G158,G159,G160)</f>
        <v>6800</v>
      </c>
      <c r="H148" s="29">
        <f t="shared" si="33"/>
        <v>15750</v>
      </c>
      <c r="I148" s="29">
        <f t="shared" si="33"/>
        <v>17100</v>
      </c>
      <c r="J148" s="29">
        <f t="shared" si="33"/>
        <v>19350</v>
      </c>
      <c r="K148" s="29">
        <f t="shared" si="33"/>
        <v>20200</v>
      </c>
      <c r="L148" s="29">
        <f t="shared" si="33"/>
        <v>22550</v>
      </c>
    </row>
    <row r="149" spans="1:12" s="84" customFormat="1" ht="13.5" customHeight="1">
      <c r="A149" s="81"/>
      <c r="B149" s="73"/>
      <c r="C149" s="82"/>
      <c r="D149" s="83"/>
      <c r="E149" s="79" t="s">
        <v>429</v>
      </c>
      <c r="F149" s="29"/>
      <c r="G149" s="29"/>
      <c r="H149" s="80"/>
      <c r="I149" s="29"/>
      <c r="J149" s="80"/>
      <c r="K149" s="29"/>
      <c r="L149" s="29"/>
    </row>
    <row r="150" spans="1:12" ht="16.5" customHeight="1" thickBot="1">
      <c r="A150" s="81">
        <v>2421</v>
      </c>
      <c r="B150" s="108" t="s">
        <v>1</v>
      </c>
      <c r="C150" s="82">
        <v>2</v>
      </c>
      <c r="D150" s="83">
        <v>1</v>
      </c>
      <c r="E150" s="111" t="s">
        <v>197</v>
      </c>
      <c r="F150" s="31">
        <f aca="true" t="shared" si="34" ref="F150:F161">SUM(G150:H150)</f>
        <v>22550</v>
      </c>
      <c r="G150" s="31">
        <f>SUM(G151,G153)</f>
        <v>6800</v>
      </c>
      <c r="H150" s="31">
        <f>SUM(H151,H153,H156)</f>
        <v>15750</v>
      </c>
      <c r="I150" s="31">
        <f>SUM(I151,I153,I156)</f>
        <v>17100</v>
      </c>
      <c r="J150" s="31">
        <f>SUM(J151,J153,J156)</f>
        <v>19350</v>
      </c>
      <c r="K150" s="31">
        <f>SUM(K151,K153,K156)</f>
        <v>20200</v>
      </c>
      <c r="L150" s="31">
        <f>SUM(L151,L153,L156)</f>
        <v>22550</v>
      </c>
    </row>
    <row r="151" spans="1:12" ht="18.75" customHeight="1" thickBot="1">
      <c r="A151" s="81"/>
      <c r="B151" s="108" t="s">
        <v>1</v>
      </c>
      <c r="C151" s="82" t="s">
        <v>458</v>
      </c>
      <c r="D151" s="83" t="s">
        <v>457</v>
      </c>
      <c r="E151" s="267" t="s">
        <v>676</v>
      </c>
      <c r="F151" s="31">
        <f t="shared" si="34"/>
        <v>5400</v>
      </c>
      <c r="G151" s="31">
        <f aca="true" t="shared" si="35" ref="G151:L151">SUM(G152)</f>
        <v>5400</v>
      </c>
      <c r="H151" s="31">
        <f t="shared" si="35"/>
        <v>0</v>
      </c>
      <c r="I151" s="31">
        <f t="shared" si="35"/>
        <v>1350</v>
      </c>
      <c r="J151" s="31">
        <f t="shared" si="35"/>
        <v>2700</v>
      </c>
      <c r="K151" s="31">
        <f t="shared" si="35"/>
        <v>3150</v>
      </c>
      <c r="L151" s="31">
        <f t="shared" si="35"/>
        <v>5400</v>
      </c>
    </row>
    <row r="152" spans="1:12" ht="29.25" customHeight="1" thickBot="1">
      <c r="A152" s="81"/>
      <c r="B152" s="108"/>
      <c r="C152" s="82"/>
      <c r="D152" s="83"/>
      <c r="E152" s="228" t="s">
        <v>642</v>
      </c>
      <c r="F152" s="31">
        <f t="shared" si="34"/>
        <v>5400</v>
      </c>
      <c r="G152" s="31">
        <v>5400</v>
      </c>
      <c r="H152" s="96"/>
      <c r="I152" s="31">
        <v>1350</v>
      </c>
      <c r="J152" s="96">
        <v>2700</v>
      </c>
      <c r="K152" s="31">
        <v>3150</v>
      </c>
      <c r="L152" s="31">
        <v>5400</v>
      </c>
    </row>
    <row r="153" spans="1:12" ht="29.25" customHeight="1" thickBot="1">
      <c r="A153" s="81"/>
      <c r="B153" s="108" t="s">
        <v>1</v>
      </c>
      <c r="C153" s="82" t="s">
        <v>458</v>
      </c>
      <c r="D153" s="83" t="s">
        <v>457</v>
      </c>
      <c r="E153" s="228" t="s">
        <v>675</v>
      </c>
      <c r="F153" s="268">
        <f t="shared" si="34"/>
        <v>1400</v>
      </c>
      <c r="G153" s="31">
        <f aca="true" t="shared" si="36" ref="G153:L153">SUM(G154,G155)</f>
        <v>1400</v>
      </c>
      <c r="H153" s="31">
        <f>SUM(H154,H155)</f>
        <v>0</v>
      </c>
      <c r="I153" s="31">
        <f t="shared" si="36"/>
        <v>0</v>
      </c>
      <c r="J153" s="31">
        <f t="shared" si="36"/>
        <v>900</v>
      </c>
      <c r="K153" s="31">
        <f t="shared" si="36"/>
        <v>1300</v>
      </c>
      <c r="L153" s="31">
        <f t="shared" si="36"/>
        <v>1400</v>
      </c>
    </row>
    <row r="154" spans="1:12" ht="33" customHeight="1" thickBot="1">
      <c r="A154" s="81"/>
      <c r="B154" s="108"/>
      <c r="C154" s="82"/>
      <c r="D154" s="82"/>
      <c r="E154" s="228" t="s">
        <v>645</v>
      </c>
      <c r="F154" s="268">
        <f t="shared" si="34"/>
        <v>200</v>
      </c>
      <c r="G154" s="31">
        <v>200</v>
      </c>
      <c r="H154" s="96"/>
      <c r="I154" s="31"/>
      <c r="J154" s="96">
        <v>200</v>
      </c>
      <c r="K154" s="31">
        <v>200</v>
      </c>
      <c r="L154" s="31">
        <v>200</v>
      </c>
    </row>
    <row r="155" spans="1:12" ht="19.5" customHeight="1" thickBot="1">
      <c r="A155" s="81"/>
      <c r="B155" s="108"/>
      <c r="C155" s="82"/>
      <c r="D155" s="83"/>
      <c r="E155" s="269" t="s">
        <v>662</v>
      </c>
      <c r="F155" s="31">
        <f t="shared" si="34"/>
        <v>1200</v>
      </c>
      <c r="G155" s="31">
        <v>1200</v>
      </c>
      <c r="H155" s="96"/>
      <c r="I155" s="31"/>
      <c r="J155" s="96">
        <v>700</v>
      </c>
      <c r="K155" s="31">
        <v>1100</v>
      </c>
      <c r="L155" s="31">
        <v>1200</v>
      </c>
    </row>
    <row r="156" spans="1:12" ht="30" customHeight="1" thickBot="1">
      <c r="A156" s="81"/>
      <c r="B156" s="108"/>
      <c r="C156" s="82"/>
      <c r="D156" s="83"/>
      <c r="E156" s="222" t="s">
        <v>696</v>
      </c>
      <c r="F156" s="31">
        <f t="shared" si="34"/>
        <v>15750</v>
      </c>
      <c r="G156" s="31"/>
      <c r="H156" s="80">
        <f>SUM(H157)</f>
        <v>15750</v>
      </c>
      <c r="I156" s="33">
        <f>SUM(I157)</f>
        <v>15750</v>
      </c>
      <c r="J156" s="33">
        <f>SUM(J157)</f>
        <v>15750</v>
      </c>
      <c r="K156" s="80">
        <f>SUM(K157)</f>
        <v>15750</v>
      </c>
      <c r="L156" s="33">
        <f>SUM(L157)</f>
        <v>15750</v>
      </c>
    </row>
    <row r="157" spans="1:12" ht="28.5" customHeight="1" thickBot="1">
      <c r="A157" s="81"/>
      <c r="B157" s="108"/>
      <c r="C157" s="82"/>
      <c r="D157" s="83"/>
      <c r="E157" s="93" t="s">
        <v>697</v>
      </c>
      <c r="F157" s="31">
        <f t="shared" si="34"/>
        <v>15750</v>
      </c>
      <c r="G157" s="31"/>
      <c r="H157" s="96">
        <v>15750</v>
      </c>
      <c r="I157" s="94">
        <v>15750</v>
      </c>
      <c r="J157" s="95">
        <v>15750</v>
      </c>
      <c r="K157" s="31">
        <v>15750</v>
      </c>
      <c r="L157" s="94">
        <v>15750</v>
      </c>
    </row>
    <row r="158" spans="1:12" ht="17.25" customHeight="1" thickBot="1">
      <c r="A158" s="81">
        <v>2422</v>
      </c>
      <c r="B158" s="108" t="s">
        <v>1</v>
      </c>
      <c r="C158" s="82">
        <v>2</v>
      </c>
      <c r="D158" s="83">
        <v>2</v>
      </c>
      <c r="E158" s="79" t="s">
        <v>198</v>
      </c>
      <c r="F158" s="31">
        <f t="shared" si="34"/>
        <v>0</v>
      </c>
      <c r="G158" s="31"/>
      <c r="H158" s="96"/>
      <c r="I158" s="31"/>
      <c r="J158" s="96"/>
      <c r="K158" s="31"/>
      <c r="L158" s="31"/>
    </row>
    <row r="159" spans="1:12" ht="21" customHeight="1" thickBot="1">
      <c r="A159" s="81">
        <v>2423</v>
      </c>
      <c r="B159" s="108" t="s">
        <v>1</v>
      </c>
      <c r="C159" s="82">
        <v>2</v>
      </c>
      <c r="D159" s="83">
        <v>3</v>
      </c>
      <c r="E159" s="79" t="s">
        <v>199</v>
      </c>
      <c r="F159" s="31">
        <f t="shared" si="34"/>
        <v>0</v>
      </c>
      <c r="G159" s="31"/>
      <c r="H159" s="96"/>
      <c r="I159" s="31"/>
      <c r="J159" s="96"/>
      <c r="K159" s="31"/>
      <c r="L159" s="31"/>
    </row>
    <row r="160" spans="1:12" ht="16.5" thickBot="1">
      <c r="A160" s="81">
        <v>2424</v>
      </c>
      <c r="B160" s="108" t="s">
        <v>1</v>
      </c>
      <c r="C160" s="82">
        <v>2</v>
      </c>
      <c r="D160" s="83">
        <v>4</v>
      </c>
      <c r="E160" s="79" t="s">
        <v>2</v>
      </c>
      <c r="F160" s="31">
        <f t="shared" si="34"/>
        <v>0</v>
      </c>
      <c r="G160" s="90"/>
      <c r="H160" s="90"/>
      <c r="I160" s="90"/>
      <c r="J160" s="90"/>
      <c r="K160" s="90"/>
      <c r="L160" s="90"/>
    </row>
    <row r="161" spans="1:12" ht="14.25" customHeight="1" thickBot="1">
      <c r="A161" s="81">
        <v>2430</v>
      </c>
      <c r="B161" s="108" t="s">
        <v>1</v>
      </c>
      <c r="C161" s="82">
        <v>3</v>
      </c>
      <c r="D161" s="83">
        <v>0</v>
      </c>
      <c r="E161" s="79" t="s">
        <v>200</v>
      </c>
      <c r="F161" s="31">
        <f t="shared" si="34"/>
        <v>0</v>
      </c>
      <c r="G161" s="29">
        <f aca="true" t="shared" si="37" ref="G161:L161">SUM(G163:G164)</f>
        <v>0</v>
      </c>
      <c r="H161" s="80">
        <f t="shared" si="37"/>
        <v>0</v>
      </c>
      <c r="I161" s="29">
        <f t="shared" si="37"/>
        <v>0</v>
      </c>
      <c r="J161" s="80">
        <f t="shared" si="37"/>
        <v>0</v>
      </c>
      <c r="K161" s="29">
        <f t="shared" si="37"/>
        <v>0</v>
      </c>
      <c r="L161" s="29">
        <f t="shared" si="37"/>
        <v>0</v>
      </c>
    </row>
    <row r="162" spans="1:12" s="84" customFormat="1" ht="13.5" customHeight="1">
      <c r="A162" s="81"/>
      <c r="B162" s="73"/>
      <c r="C162" s="82"/>
      <c r="D162" s="83"/>
      <c r="E162" s="79" t="s">
        <v>429</v>
      </c>
      <c r="F162" s="29"/>
      <c r="G162" s="29"/>
      <c r="H162" s="80"/>
      <c r="I162" s="29"/>
      <c r="J162" s="80"/>
      <c r="K162" s="29"/>
      <c r="L162" s="29"/>
    </row>
    <row r="163" spans="1:12" ht="21.75" customHeight="1" thickBot="1">
      <c r="A163" s="81">
        <v>2431</v>
      </c>
      <c r="B163" s="108" t="s">
        <v>1</v>
      </c>
      <c r="C163" s="82">
        <v>3</v>
      </c>
      <c r="D163" s="83">
        <v>1</v>
      </c>
      <c r="E163" s="79" t="s">
        <v>201</v>
      </c>
      <c r="F163" s="31">
        <f aca="true" t="shared" si="38" ref="F163:F168">SUM(G163:H163)</f>
        <v>0</v>
      </c>
      <c r="G163" s="29"/>
      <c r="H163" s="80"/>
      <c r="I163" s="29"/>
      <c r="J163" s="80"/>
      <c r="K163" s="29"/>
      <c r="L163" s="29"/>
    </row>
    <row r="164" spans="1:12" ht="15" customHeight="1" thickBot="1">
      <c r="A164" s="81">
        <v>2432</v>
      </c>
      <c r="B164" s="108" t="s">
        <v>1</v>
      </c>
      <c r="C164" s="82">
        <v>3</v>
      </c>
      <c r="D164" s="83">
        <v>2</v>
      </c>
      <c r="E164" s="79" t="s">
        <v>202</v>
      </c>
      <c r="F164" s="31">
        <f>SUM(G164:H164)</f>
        <v>0</v>
      </c>
      <c r="G164" s="29"/>
      <c r="H164" s="29"/>
      <c r="I164" s="29"/>
      <c r="J164" s="29"/>
      <c r="K164" s="29"/>
      <c r="L164" s="29"/>
    </row>
    <row r="165" spans="1:12" ht="15" customHeight="1" thickBot="1">
      <c r="A165" s="81">
        <v>2433</v>
      </c>
      <c r="B165" s="108" t="s">
        <v>1</v>
      </c>
      <c r="C165" s="82">
        <v>3</v>
      </c>
      <c r="D165" s="83">
        <v>3</v>
      </c>
      <c r="E165" s="79" t="s">
        <v>203</v>
      </c>
      <c r="F165" s="31">
        <f t="shared" si="38"/>
        <v>0</v>
      </c>
      <c r="G165" s="29"/>
      <c r="H165" s="80"/>
      <c r="I165" s="29"/>
      <c r="J165" s="80"/>
      <c r="K165" s="29"/>
      <c r="L165" s="29"/>
    </row>
    <row r="166" spans="1:12" ht="21" customHeight="1" thickBot="1">
      <c r="A166" s="81">
        <v>2434</v>
      </c>
      <c r="B166" s="108" t="s">
        <v>1</v>
      </c>
      <c r="C166" s="82">
        <v>3</v>
      </c>
      <c r="D166" s="83">
        <v>4</v>
      </c>
      <c r="E166" s="79" t="s">
        <v>204</v>
      </c>
      <c r="F166" s="31">
        <f t="shared" si="38"/>
        <v>0</v>
      </c>
      <c r="G166" s="29"/>
      <c r="H166" s="80"/>
      <c r="I166" s="29"/>
      <c r="J166" s="80"/>
      <c r="K166" s="29"/>
      <c r="L166" s="29"/>
    </row>
    <row r="167" spans="1:12" ht="15" customHeight="1" thickBot="1">
      <c r="A167" s="81">
        <v>2435</v>
      </c>
      <c r="B167" s="108" t="s">
        <v>1</v>
      </c>
      <c r="C167" s="82">
        <v>3</v>
      </c>
      <c r="D167" s="83">
        <v>5</v>
      </c>
      <c r="E167" s="79" t="s">
        <v>205</v>
      </c>
      <c r="F167" s="31">
        <f t="shared" si="38"/>
        <v>0</v>
      </c>
      <c r="G167" s="29"/>
      <c r="H167" s="80"/>
      <c r="I167" s="29"/>
      <c r="J167" s="80"/>
      <c r="K167" s="29"/>
      <c r="L167" s="29"/>
    </row>
    <row r="168" spans="1:12" ht="16.5" customHeight="1" thickBot="1">
      <c r="A168" s="81">
        <v>2436</v>
      </c>
      <c r="B168" s="108" t="s">
        <v>1</v>
      </c>
      <c r="C168" s="82">
        <v>3</v>
      </c>
      <c r="D168" s="83">
        <v>6</v>
      </c>
      <c r="E168" s="79" t="s">
        <v>206</v>
      </c>
      <c r="F168" s="31">
        <f t="shared" si="38"/>
        <v>0</v>
      </c>
      <c r="G168" s="29"/>
      <c r="H168" s="80"/>
      <c r="I168" s="29"/>
      <c r="J168" s="80"/>
      <c r="K168" s="29"/>
      <c r="L168" s="29"/>
    </row>
    <row r="169" spans="1:12" ht="39" customHeight="1">
      <c r="A169" s="81">
        <v>2440</v>
      </c>
      <c r="B169" s="108" t="s">
        <v>1</v>
      </c>
      <c r="C169" s="82">
        <v>4</v>
      </c>
      <c r="D169" s="83">
        <v>0</v>
      </c>
      <c r="E169" s="79" t="s">
        <v>207</v>
      </c>
      <c r="F169" s="29">
        <f aca="true" t="shared" si="39" ref="F169:L169">SUM(F171:F173)</f>
        <v>0</v>
      </c>
      <c r="G169" s="29">
        <f t="shared" si="39"/>
        <v>0</v>
      </c>
      <c r="H169" s="80">
        <f t="shared" si="39"/>
        <v>0</v>
      </c>
      <c r="I169" s="29">
        <f t="shared" si="39"/>
        <v>0</v>
      </c>
      <c r="J169" s="80">
        <f t="shared" si="39"/>
        <v>0</v>
      </c>
      <c r="K169" s="29">
        <f t="shared" si="39"/>
        <v>0</v>
      </c>
      <c r="L169" s="29">
        <f t="shared" si="39"/>
        <v>0</v>
      </c>
    </row>
    <row r="170" spans="1:12" s="84" customFormat="1" ht="14.25" customHeight="1">
      <c r="A170" s="81"/>
      <c r="B170" s="73"/>
      <c r="C170" s="82"/>
      <c r="D170" s="83"/>
      <c r="E170" s="79" t="s">
        <v>429</v>
      </c>
      <c r="F170" s="29"/>
      <c r="G170" s="29"/>
      <c r="H170" s="80"/>
      <c r="I170" s="29"/>
      <c r="J170" s="80"/>
      <c r="K170" s="29"/>
      <c r="L170" s="29"/>
    </row>
    <row r="171" spans="1:12" ht="34.5" customHeight="1" thickBot="1">
      <c r="A171" s="81">
        <v>2441</v>
      </c>
      <c r="B171" s="108" t="s">
        <v>1</v>
      </c>
      <c r="C171" s="82">
        <v>4</v>
      </c>
      <c r="D171" s="83">
        <v>1</v>
      </c>
      <c r="E171" s="79" t="s">
        <v>208</v>
      </c>
      <c r="F171" s="31">
        <f>SUM(G171:H171)</f>
        <v>0</v>
      </c>
      <c r="G171" s="29"/>
      <c r="H171" s="80"/>
      <c r="I171" s="29"/>
      <c r="J171" s="80"/>
      <c r="K171" s="29"/>
      <c r="L171" s="29"/>
    </row>
    <row r="172" spans="1:12" ht="20.25" customHeight="1" thickBot="1">
      <c r="A172" s="81">
        <v>2442</v>
      </c>
      <c r="B172" s="108" t="s">
        <v>1</v>
      </c>
      <c r="C172" s="82">
        <v>4</v>
      </c>
      <c r="D172" s="83">
        <v>2</v>
      </c>
      <c r="E172" s="79" t="s">
        <v>209</v>
      </c>
      <c r="F172" s="31">
        <f>SUM(G172:H172)</f>
        <v>0</v>
      </c>
      <c r="G172" s="29"/>
      <c r="H172" s="80"/>
      <c r="I172" s="29"/>
      <c r="J172" s="80"/>
      <c r="K172" s="29"/>
      <c r="L172" s="31"/>
    </row>
    <row r="173" spans="1:12" ht="15" customHeight="1" thickBot="1">
      <c r="A173" s="81">
        <v>2443</v>
      </c>
      <c r="B173" s="108" t="s">
        <v>1</v>
      </c>
      <c r="C173" s="82">
        <v>4</v>
      </c>
      <c r="D173" s="83">
        <v>3</v>
      </c>
      <c r="E173" s="79" t="s">
        <v>210</v>
      </c>
      <c r="F173" s="31">
        <f>SUM(G173:H173)</f>
        <v>0</v>
      </c>
      <c r="G173" s="29"/>
      <c r="H173" s="80"/>
      <c r="I173" s="29"/>
      <c r="J173" s="80"/>
      <c r="K173" s="29"/>
      <c r="L173" s="29"/>
    </row>
    <row r="174" spans="1:12" ht="16.5" customHeight="1">
      <c r="A174" s="81">
        <v>2450</v>
      </c>
      <c r="B174" s="108" t="s">
        <v>1</v>
      </c>
      <c r="C174" s="82">
        <v>5</v>
      </c>
      <c r="D174" s="83">
        <v>0</v>
      </c>
      <c r="E174" s="79" t="s">
        <v>211</v>
      </c>
      <c r="F174" s="29">
        <f>SUM(F176)</f>
        <v>127539.3</v>
      </c>
      <c r="G174" s="29">
        <f>SUM(G176+G181+G182+G183+G184)</f>
        <v>14752</v>
      </c>
      <c r="H174" s="80">
        <f>SUM(H176)</f>
        <v>112787.3</v>
      </c>
      <c r="I174" s="115">
        <f>SUM(I176)</f>
        <v>109287.3</v>
      </c>
      <c r="J174" s="115">
        <f>SUM(J176)</f>
        <v>113787.3</v>
      </c>
      <c r="K174" s="80">
        <f>SUM(K176)</f>
        <v>124787.3</v>
      </c>
      <c r="L174" s="115">
        <f>SUM(L176)</f>
        <v>127539.3</v>
      </c>
    </row>
    <row r="175" spans="1:12" s="84" customFormat="1" ht="15" customHeight="1">
      <c r="A175" s="81"/>
      <c r="B175" s="73"/>
      <c r="C175" s="82"/>
      <c r="D175" s="83"/>
      <c r="E175" s="79" t="s">
        <v>429</v>
      </c>
      <c r="F175" s="29"/>
      <c r="G175" s="29"/>
      <c r="H175" s="80"/>
      <c r="I175" s="29"/>
      <c r="J175" s="80"/>
      <c r="K175" s="29"/>
      <c r="L175" s="29"/>
    </row>
    <row r="176" spans="1:12" ht="14.25" customHeight="1" thickBot="1">
      <c r="A176" s="81">
        <v>2451</v>
      </c>
      <c r="B176" s="108" t="s">
        <v>1</v>
      </c>
      <c r="C176" s="82">
        <v>5</v>
      </c>
      <c r="D176" s="83">
        <v>1</v>
      </c>
      <c r="E176" s="111" t="s">
        <v>212</v>
      </c>
      <c r="F176" s="31">
        <f aca="true" t="shared" si="40" ref="F176:F184">SUM(G176:H176)</f>
        <v>127539.3</v>
      </c>
      <c r="G176" s="31">
        <f>G177+G178+G179+G180</f>
        <v>14752</v>
      </c>
      <c r="H176" s="31">
        <f>H178</f>
        <v>112787.3</v>
      </c>
      <c r="I176" s="31">
        <f>I177+I178</f>
        <v>109287.3</v>
      </c>
      <c r="J176" s="31">
        <f>J177+J178</f>
        <v>113787.3</v>
      </c>
      <c r="K176" s="31">
        <f>K177+K178</f>
        <v>124787.3</v>
      </c>
      <c r="L176" s="31">
        <f>L177+L178</f>
        <v>127539.3</v>
      </c>
    </row>
    <row r="177" spans="1:12" ht="39.75" customHeight="1" thickBot="1">
      <c r="A177" s="81"/>
      <c r="B177" s="108"/>
      <c r="C177" s="82"/>
      <c r="D177" s="83"/>
      <c r="E177" s="226" t="s">
        <v>658</v>
      </c>
      <c r="F177" s="31">
        <f t="shared" si="40"/>
        <v>14752</v>
      </c>
      <c r="G177" s="31">
        <v>14752</v>
      </c>
      <c r="H177" s="96"/>
      <c r="I177" s="270">
        <v>4000</v>
      </c>
      <c r="J177" s="104">
        <v>8500</v>
      </c>
      <c r="K177" s="270">
        <v>12000</v>
      </c>
      <c r="L177" s="270">
        <v>14752</v>
      </c>
    </row>
    <row r="178" spans="1:12" ht="38.25" customHeight="1" thickBot="1">
      <c r="A178" s="81"/>
      <c r="B178" s="108"/>
      <c r="C178" s="82"/>
      <c r="D178" s="83"/>
      <c r="E178" s="222" t="s">
        <v>692</v>
      </c>
      <c r="F178" s="31">
        <f t="shared" si="40"/>
        <v>112787.3</v>
      </c>
      <c r="G178" s="31"/>
      <c r="H178" s="80">
        <f>SUM(H179,H180)</f>
        <v>112787.3</v>
      </c>
      <c r="I178" s="115">
        <f>SUM(I179,I180)</f>
        <v>105287.3</v>
      </c>
      <c r="J178" s="80">
        <f>SUM(J179,J180)</f>
        <v>105287.3</v>
      </c>
      <c r="K178" s="115">
        <f>SUM(K179,K180)</f>
        <v>112787.3</v>
      </c>
      <c r="L178" s="115">
        <f>SUM(L179,L180)</f>
        <v>112787.3</v>
      </c>
    </row>
    <row r="179" spans="1:12" ht="31.5" customHeight="1" thickBot="1">
      <c r="A179" s="81"/>
      <c r="B179" s="108"/>
      <c r="C179" s="82"/>
      <c r="D179" s="83"/>
      <c r="E179" s="79" t="s">
        <v>691</v>
      </c>
      <c r="F179" s="31">
        <f t="shared" si="40"/>
        <v>102787.3</v>
      </c>
      <c r="G179" s="31"/>
      <c r="H179" s="96">
        <v>102787.3</v>
      </c>
      <c r="I179" s="31">
        <v>102787.3</v>
      </c>
      <c r="J179" s="31">
        <v>102787.3</v>
      </c>
      <c r="K179" s="31">
        <v>102787.3</v>
      </c>
      <c r="L179" s="31">
        <v>102787.3</v>
      </c>
    </row>
    <row r="180" spans="1:12" ht="39" customHeight="1" thickBot="1">
      <c r="A180" s="81"/>
      <c r="B180" s="108"/>
      <c r="C180" s="82"/>
      <c r="D180" s="83"/>
      <c r="E180" s="320" t="s">
        <v>774</v>
      </c>
      <c r="F180" s="31">
        <f t="shared" si="40"/>
        <v>10000</v>
      </c>
      <c r="G180" s="31"/>
      <c r="H180" s="96">
        <v>10000</v>
      </c>
      <c r="I180" s="33">
        <v>2500</v>
      </c>
      <c r="J180" s="133">
        <v>2500</v>
      </c>
      <c r="K180" s="33">
        <v>10000</v>
      </c>
      <c r="L180" s="33">
        <v>10000</v>
      </c>
    </row>
    <row r="181" spans="1:12" ht="18" customHeight="1" thickBot="1">
      <c r="A181" s="81">
        <v>2452</v>
      </c>
      <c r="B181" s="108" t="s">
        <v>1</v>
      </c>
      <c r="C181" s="82">
        <v>5</v>
      </c>
      <c r="D181" s="83">
        <v>2</v>
      </c>
      <c r="E181" s="79" t="s">
        <v>213</v>
      </c>
      <c r="F181" s="31">
        <f t="shared" si="40"/>
        <v>0</v>
      </c>
      <c r="G181" s="31"/>
      <c r="H181" s="96"/>
      <c r="I181" s="31"/>
      <c r="J181" s="96"/>
      <c r="K181" s="31"/>
      <c r="L181" s="31"/>
    </row>
    <row r="182" spans="1:12" ht="15" customHeight="1" thickBot="1">
      <c r="A182" s="81">
        <v>2453</v>
      </c>
      <c r="B182" s="108" t="s">
        <v>1</v>
      </c>
      <c r="C182" s="82">
        <v>5</v>
      </c>
      <c r="D182" s="83">
        <v>3</v>
      </c>
      <c r="E182" s="79" t="s">
        <v>214</v>
      </c>
      <c r="F182" s="31">
        <f t="shared" si="40"/>
        <v>0</v>
      </c>
      <c r="G182" s="31"/>
      <c r="H182" s="96"/>
      <c r="I182" s="31"/>
      <c r="J182" s="96"/>
      <c r="K182" s="31"/>
      <c r="L182" s="31"/>
    </row>
    <row r="183" spans="1:12" ht="15" customHeight="1" thickBot="1">
      <c r="A183" s="81">
        <v>2454</v>
      </c>
      <c r="B183" s="108" t="s">
        <v>1</v>
      </c>
      <c r="C183" s="82">
        <v>5</v>
      </c>
      <c r="D183" s="83">
        <v>4</v>
      </c>
      <c r="E183" s="79" t="s">
        <v>215</v>
      </c>
      <c r="F183" s="31">
        <f t="shared" si="40"/>
        <v>0</v>
      </c>
      <c r="G183" s="31"/>
      <c r="H183" s="96"/>
      <c r="I183" s="31"/>
      <c r="J183" s="96"/>
      <c r="K183" s="31"/>
      <c r="L183" s="31"/>
    </row>
    <row r="184" spans="1:12" ht="23.25" customHeight="1" thickBot="1">
      <c r="A184" s="81">
        <v>2455</v>
      </c>
      <c r="B184" s="108" t="s">
        <v>1</v>
      </c>
      <c r="C184" s="82">
        <v>5</v>
      </c>
      <c r="D184" s="83">
        <v>5</v>
      </c>
      <c r="E184" s="79" t="s">
        <v>216</v>
      </c>
      <c r="F184" s="31">
        <f t="shared" si="40"/>
        <v>0</v>
      </c>
      <c r="G184" s="31"/>
      <c r="H184" s="96"/>
      <c r="I184" s="31"/>
      <c r="J184" s="96"/>
      <c r="K184" s="31"/>
      <c r="L184" s="31"/>
    </row>
    <row r="185" spans="1:12" ht="18" customHeight="1">
      <c r="A185" s="81">
        <v>2460</v>
      </c>
      <c r="B185" s="108" t="s">
        <v>1</v>
      </c>
      <c r="C185" s="82">
        <v>6</v>
      </c>
      <c r="D185" s="83">
        <v>0</v>
      </c>
      <c r="E185" s="79" t="s">
        <v>217</v>
      </c>
      <c r="F185" s="29">
        <f aca="true" t="shared" si="41" ref="F185:L185">SUM(F187)</f>
        <v>0</v>
      </c>
      <c r="G185" s="29">
        <f t="shared" si="41"/>
        <v>0</v>
      </c>
      <c r="H185" s="80">
        <f t="shared" si="41"/>
        <v>0</v>
      </c>
      <c r="I185" s="29">
        <f t="shared" si="41"/>
        <v>0</v>
      </c>
      <c r="J185" s="80">
        <f t="shared" si="41"/>
        <v>0</v>
      </c>
      <c r="K185" s="29">
        <f t="shared" si="41"/>
        <v>0</v>
      </c>
      <c r="L185" s="29">
        <f t="shared" si="41"/>
        <v>0</v>
      </c>
    </row>
    <row r="186" spans="1:12" s="84" customFormat="1" ht="15" customHeight="1">
      <c r="A186" s="81"/>
      <c r="B186" s="73"/>
      <c r="C186" s="82"/>
      <c r="D186" s="83"/>
      <c r="E186" s="79" t="s">
        <v>429</v>
      </c>
      <c r="F186" s="29"/>
      <c r="G186" s="29"/>
      <c r="H186" s="80"/>
      <c r="I186" s="29"/>
      <c r="J186" s="80"/>
      <c r="K186" s="29"/>
      <c r="L186" s="29"/>
    </row>
    <row r="187" spans="1:12" ht="18.75" customHeight="1" thickBot="1">
      <c r="A187" s="81">
        <v>2461</v>
      </c>
      <c r="B187" s="108" t="s">
        <v>1</v>
      </c>
      <c r="C187" s="82">
        <v>6</v>
      </c>
      <c r="D187" s="83">
        <v>1</v>
      </c>
      <c r="E187" s="79" t="s">
        <v>218</v>
      </c>
      <c r="F187" s="31">
        <f>SUM(G187:H187)</f>
        <v>0</v>
      </c>
      <c r="G187" s="31"/>
      <c r="H187" s="96"/>
      <c r="I187" s="31"/>
      <c r="J187" s="96"/>
      <c r="K187" s="31"/>
      <c r="L187" s="31"/>
    </row>
    <row r="188" spans="1:12" ht="14.25" customHeight="1">
      <c r="A188" s="81">
        <v>2470</v>
      </c>
      <c r="B188" s="108" t="s">
        <v>1</v>
      </c>
      <c r="C188" s="82">
        <v>7</v>
      </c>
      <c r="D188" s="83">
        <v>0</v>
      </c>
      <c r="E188" s="79" t="s">
        <v>219</v>
      </c>
      <c r="F188" s="29">
        <f aca="true" t="shared" si="42" ref="F188:L188">SUM(F190:F193)</f>
        <v>0</v>
      </c>
      <c r="G188" s="29">
        <f t="shared" si="42"/>
        <v>0</v>
      </c>
      <c r="H188" s="80">
        <f t="shared" si="42"/>
        <v>0</v>
      </c>
      <c r="I188" s="29">
        <f t="shared" si="42"/>
        <v>0</v>
      </c>
      <c r="J188" s="80">
        <f t="shared" si="42"/>
        <v>0</v>
      </c>
      <c r="K188" s="29">
        <f t="shared" si="42"/>
        <v>0</v>
      </c>
      <c r="L188" s="29">
        <f t="shared" si="42"/>
        <v>0</v>
      </c>
    </row>
    <row r="189" spans="1:12" s="84" customFormat="1" ht="14.25" customHeight="1">
      <c r="A189" s="81"/>
      <c r="B189" s="73"/>
      <c r="C189" s="82"/>
      <c r="D189" s="83"/>
      <c r="E189" s="79" t="s">
        <v>429</v>
      </c>
      <c r="F189" s="29"/>
      <c r="G189" s="29"/>
      <c r="H189" s="80"/>
      <c r="I189" s="29"/>
      <c r="J189" s="80"/>
      <c r="K189" s="29"/>
      <c r="L189" s="29"/>
    </row>
    <row r="190" spans="1:12" ht="27" customHeight="1" thickBot="1">
      <c r="A190" s="81">
        <v>2471</v>
      </c>
      <c r="B190" s="108" t="s">
        <v>1</v>
      </c>
      <c r="C190" s="82">
        <v>7</v>
      </c>
      <c r="D190" s="83">
        <v>1</v>
      </c>
      <c r="E190" s="79" t="s">
        <v>220</v>
      </c>
      <c r="F190" s="31">
        <f>SUM(G190:H190)</f>
        <v>0</v>
      </c>
      <c r="G190" s="31"/>
      <c r="H190" s="96"/>
      <c r="I190" s="31"/>
      <c r="J190" s="96"/>
      <c r="K190" s="31"/>
      <c r="L190" s="31"/>
    </row>
    <row r="191" spans="1:12" ht="21.75" customHeight="1" thickBot="1">
      <c r="A191" s="81">
        <v>2472</v>
      </c>
      <c r="B191" s="108" t="s">
        <v>1</v>
      </c>
      <c r="C191" s="82">
        <v>7</v>
      </c>
      <c r="D191" s="83">
        <v>2</v>
      </c>
      <c r="E191" s="79" t="s">
        <v>221</v>
      </c>
      <c r="F191" s="31">
        <f>SUM(G191:H191)</f>
        <v>0</v>
      </c>
      <c r="G191" s="31"/>
      <c r="H191" s="96"/>
      <c r="I191" s="31"/>
      <c r="J191" s="96"/>
      <c r="K191" s="31"/>
      <c r="L191" s="31"/>
    </row>
    <row r="192" spans="1:12" ht="21" customHeight="1" thickBot="1">
      <c r="A192" s="81">
        <v>2473</v>
      </c>
      <c r="B192" s="108" t="s">
        <v>1</v>
      </c>
      <c r="C192" s="82">
        <v>7</v>
      </c>
      <c r="D192" s="83">
        <v>3</v>
      </c>
      <c r="E192" s="79" t="s">
        <v>222</v>
      </c>
      <c r="F192" s="31">
        <f>SUM(G192:H192)</f>
        <v>0</v>
      </c>
      <c r="G192" s="31"/>
      <c r="H192" s="96"/>
      <c r="I192" s="31"/>
      <c r="J192" s="96"/>
      <c r="K192" s="31"/>
      <c r="L192" s="31"/>
    </row>
    <row r="193" spans="1:12" ht="22.5" customHeight="1" thickBot="1">
      <c r="A193" s="81">
        <v>2474</v>
      </c>
      <c r="B193" s="108" t="s">
        <v>1</v>
      </c>
      <c r="C193" s="82">
        <v>7</v>
      </c>
      <c r="D193" s="83">
        <v>4</v>
      </c>
      <c r="E193" s="79" t="s">
        <v>223</v>
      </c>
      <c r="F193" s="31">
        <f>SUM(G193:H193)</f>
        <v>0</v>
      </c>
      <c r="G193" s="31"/>
      <c r="H193" s="96"/>
      <c r="I193" s="31"/>
      <c r="J193" s="96"/>
      <c r="K193" s="31"/>
      <c r="L193" s="31"/>
    </row>
    <row r="194" spans="1:12" ht="39.75" customHeight="1">
      <c r="A194" s="81">
        <v>2480</v>
      </c>
      <c r="B194" s="108" t="s">
        <v>1</v>
      </c>
      <c r="C194" s="82">
        <v>8</v>
      </c>
      <c r="D194" s="83">
        <v>0</v>
      </c>
      <c r="E194" s="79" t="s">
        <v>224</v>
      </c>
      <c r="F194" s="29">
        <f aca="true" t="shared" si="43" ref="F194:L194">SUM(F196:F202)</f>
        <v>0</v>
      </c>
      <c r="G194" s="29">
        <f t="shared" si="43"/>
        <v>0</v>
      </c>
      <c r="H194" s="80">
        <f t="shared" si="43"/>
        <v>0</v>
      </c>
      <c r="I194" s="29">
        <f t="shared" si="43"/>
        <v>0</v>
      </c>
      <c r="J194" s="80">
        <f t="shared" si="43"/>
        <v>0</v>
      </c>
      <c r="K194" s="29">
        <f t="shared" si="43"/>
        <v>0</v>
      </c>
      <c r="L194" s="29">
        <f t="shared" si="43"/>
        <v>0</v>
      </c>
    </row>
    <row r="195" spans="1:12" s="84" customFormat="1" ht="16.5" customHeight="1">
      <c r="A195" s="81"/>
      <c r="B195" s="73"/>
      <c r="C195" s="82"/>
      <c r="D195" s="83"/>
      <c r="E195" s="79" t="s">
        <v>429</v>
      </c>
      <c r="F195" s="29"/>
      <c r="G195" s="29"/>
      <c r="H195" s="80"/>
      <c r="I195" s="29"/>
      <c r="J195" s="80"/>
      <c r="K195" s="29"/>
      <c r="L195" s="29"/>
    </row>
    <row r="196" spans="1:12" ht="48.75" customHeight="1" thickBot="1">
      <c r="A196" s="81">
        <v>2481</v>
      </c>
      <c r="B196" s="108" t="s">
        <v>1</v>
      </c>
      <c r="C196" s="82">
        <v>8</v>
      </c>
      <c r="D196" s="83">
        <v>1</v>
      </c>
      <c r="E196" s="79" t="s">
        <v>225</v>
      </c>
      <c r="F196" s="31">
        <f aca="true" t="shared" si="44" ref="F196:F202">SUM(G196:H196)</f>
        <v>0</v>
      </c>
      <c r="G196" s="31"/>
      <c r="H196" s="96"/>
      <c r="I196" s="31"/>
      <c r="J196" s="96"/>
      <c r="K196" s="31"/>
      <c r="L196" s="31"/>
    </row>
    <row r="197" spans="1:12" ht="51.75" customHeight="1" thickBot="1">
      <c r="A197" s="81">
        <v>2482</v>
      </c>
      <c r="B197" s="108" t="s">
        <v>1</v>
      </c>
      <c r="C197" s="82">
        <v>8</v>
      </c>
      <c r="D197" s="83">
        <v>2</v>
      </c>
      <c r="E197" s="79" t="s">
        <v>226</v>
      </c>
      <c r="F197" s="31">
        <f t="shared" si="44"/>
        <v>0</v>
      </c>
      <c r="G197" s="31"/>
      <c r="H197" s="96"/>
      <c r="I197" s="31"/>
      <c r="J197" s="96"/>
      <c r="K197" s="31"/>
      <c r="L197" s="31"/>
    </row>
    <row r="198" spans="1:12" ht="40.5" customHeight="1" thickBot="1">
      <c r="A198" s="81">
        <v>2483</v>
      </c>
      <c r="B198" s="108" t="s">
        <v>1</v>
      </c>
      <c r="C198" s="82">
        <v>8</v>
      </c>
      <c r="D198" s="83">
        <v>3</v>
      </c>
      <c r="E198" s="79" t="s">
        <v>227</v>
      </c>
      <c r="F198" s="31">
        <f t="shared" si="44"/>
        <v>0</v>
      </c>
      <c r="G198" s="31"/>
      <c r="H198" s="96"/>
      <c r="I198" s="31"/>
      <c r="J198" s="96"/>
      <c r="K198" s="31"/>
      <c r="L198" s="31"/>
    </row>
    <row r="199" spans="1:12" ht="52.5" customHeight="1" thickBot="1">
      <c r="A199" s="81">
        <v>2484</v>
      </c>
      <c r="B199" s="108" t="s">
        <v>1</v>
      </c>
      <c r="C199" s="82">
        <v>8</v>
      </c>
      <c r="D199" s="83">
        <v>4</v>
      </c>
      <c r="E199" s="79" t="s">
        <v>228</v>
      </c>
      <c r="F199" s="31">
        <f t="shared" si="44"/>
        <v>0</v>
      </c>
      <c r="G199" s="31"/>
      <c r="H199" s="96"/>
      <c r="I199" s="31"/>
      <c r="J199" s="96"/>
      <c r="K199" s="31"/>
      <c r="L199" s="31"/>
    </row>
    <row r="200" spans="1:12" ht="33.75" customHeight="1" thickBot="1">
      <c r="A200" s="81">
        <v>2485</v>
      </c>
      <c r="B200" s="108" t="s">
        <v>1</v>
      </c>
      <c r="C200" s="82">
        <v>8</v>
      </c>
      <c r="D200" s="83">
        <v>5</v>
      </c>
      <c r="E200" s="79" t="s">
        <v>229</v>
      </c>
      <c r="F200" s="31">
        <f t="shared" si="44"/>
        <v>0</v>
      </c>
      <c r="G200" s="31"/>
      <c r="H200" s="96"/>
      <c r="I200" s="31"/>
      <c r="J200" s="96"/>
      <c r="K200" s="31"/>
      <c r="L200" s="31"/>
    </row>
    <row r="201" spans="1:12" ht="27" customHeight="1" thickBot="1">
      <c r="A201" s="81">
        <v>2486</v>
      </c>
      <c r="B201" s="108" t="s">
        <v>1</v>
      </c>
      <c r="C201" s="82">
        <v>8</v>
      </c>
      <c r="D201" s="83">
        <v>6</v>
      </c>
      <c r="E201" s="79" t="s">
        <v>230</v>
      </c>
      <c r="F201" s="31">
        <f t="shared" si="44"/>
        <v>0</v>
      </c>
      <c r="G201" s="31"/>
      <c r="H201" s="96"/>
      <c r="I201" s="31"/>
      <c r="J201" s="96"/>
      <c r="K201" s="31"/>
      <c r="L201" s="31"/>
    </row>
    <row r="202" spans="1:12" ht="38.25" customHeight="1" thickBot="1">
      <c r="A202" s="81">
        <v>2487</v>
      </c>
      <c r="B202" s="108" t="s">
        <v>1</v>
      </c>
      <c r="C202" s="82">
        <v>8</v>
      </c>
      <c r="D202" s="83">
        <v>7</v>
      </c>
      <c r="E202" s="79" t="s">
        <v>231</v>
      </c>
      <c r="F202" s="31">
        <f t="shared" si="44"/>
        <v>0</v>
      </c>
      <c r="G202" s="31"/>
      <c r="H202" s="96"/>
      <c r="I202" s="31"/>
      <c r="J202" s="96"/>
      <c r="K202" s="31"/>
      <c r="L202" s="31"/>
    </row>
    <row r="203" spans="1:12" ht="27.75" customHeight="1">
      <c r="A203" s="81">
        <v>2490</v>
      </c>
      <c r="B203" s="108" t="s">
        <v>1</v>
      </c>
      <c r="C203" s="82">
        <v>9</v>
      </c>
      <c r="D203" s="83">
        <v>0</v>
      </c>
      <c r="E203" s="79" t="s">
        <v>232</v>
      </c>
      <c r="F203" s="29">
        <f aca="true" t="shared" si="45" ref="F203:L203">SUM(F205)</f>
        <v>-7500</v>
      </c>
      <c r="G203" s="29">
        <f t="shared" si="45"/>
        <v>0</v>
      </c>
      <c r="H203" s="80">
        <f t="shared" si="45"/>
        <v>-7500</v>
      </c>
      <c r="I203" s="29">
        <f t="shared" si="45"/>
        <v>0</v>
      </c>
      <c r="J203" s="80">
        <f t="shared" si="45"/>
        <v>0</v>
      </c>
      <c r="K203" s="29">
        <f t="shared" si="45"/>
        <v>-7500</v>
      </c>
      <c r="L203" s="29">
        <f t="shared" si="45"/>
        <v>-7500</v>
      </c>
    </row>
    <row r="204" spans="1:12" s="84" customFormat="1" ht="16.5" customHeight="1">
      <c r="A204" s="81"/>
      <c r="B204" s="73"/>
      <c r="C204" s="82"/>
      <c r="D204" s="83"/>
      <c r="E204" s="79" t="s">
        <v>429</v>
      </c>
      <c r="F204" s="29"/>
      <c r="G204" s="29"/>
      <c r="H204" s="80"/>
      <c r="I204" s="29"/>
      <c r="J204" s="80"/>
      <c r="K204" s="29"/>
      <c r="L204" s="29"/>
    </row>
    <row r="205" spans="1:12" ht="27.75" customHeight="1" thickBot="1">
      <c r="A205" s="81">
        <v>2491</v>
      </c>
      <c r="B205" s="108" t="s">
        <v>1</v>
      </c>
      <c r="C205" s="82">
        <v>9</v>
      </c>
      <c r="D205" s="83">
        <v>1</v>
      </c>
      <c r="E205" s="79" t="s">
        <v>232</v>
      </c>
      <c r="F205" s="31">
        <f>SUM(G205:H205)</f>
        <v>-7500</v>
      </c>
      <c r="G205" s="31"/>
      <c r="H205" s="96">
        <v>-7500</v>
      </c>
      <c r="I205" s="31"/>
      <c r="J205" s="96"/>
      <c r="K205" s="31">
        <v>-7500</v>
      </c>
      <c r="L205" s="31">
        <v>-7500</v>
      </c>
    </row>
    <row r="206" spans="1:12" s="78" customFormat="1" ht="34.5" customHeight="1">
      <c r="A206" s="81">
        <v>2500</v>
      </c>
      <c r="B206" s="108" t="s">
        <v>3</v>
      </c>
      <c r="C206" s="109">
        <v>0</v>
      </c>
      <c r="D206" s="110">
        <v>0</v>
      </c>
      <c r="E206" s="111" t="s">
        <v>705</v>
      </c>
      <c r="F206" s="97">
        <f aca="true" t="shared" si="46" ref="F206:L206">SUM(F208,F212,F215,F218,F221,F224,)</f>
        <v>44152.6</v>
      </c>
      <c r="G206" s="97">
        <f t="shared" si="46"/>
        <v>43152.6</v>
      </c>
      <c r="H206" s="107">
        <f t="shared" si="46"/>
        <v>1000</v>
      </c>
      <c r="I206" s="97">
        <f t="shared" si="46"/>
        <v>9060.6</v>
      </c>
      <c r="J206" s="107">
        <f t="shared" si="46"/>
        <v>22160.6</v>
      </c>
      <c r="K206" s="97">
        <f t="shared" si="46"/>
        <v>33260.6</v>
      </c>
      <c r="L206" s="97">
        <f t="shared" si="46"/>
        <v>44152.6</v>
      </c>
    </row>
    <row r="207" spans="1:12" ht="11.25" customHeight="1">
      <c r="A207" s="72"/>
      <c r="B207" s="73"/>
      <c r="C207" s="74"/>
      <c r="D207" s="75"/>
      <c r="E207" s="79" t="s">
        <v>428</v>
      </c>
      <c r="F207" s="37"/>
      <c r="G207" s="37"/>
      <c r="H207" s="106"/>
      <c r="I207" s="37"/>
      <c r="J207" s="106"/>
      <c r="K207" s="37"/>
      <c r="L207" s="37"/>
    </row>
    <row r="208" spans="1:12" ht="17.25" customHeight="1">
      <c r="A208" s="81">
        <v>2510</v>
      </c>
      <c r="B208" s="108" t="s">
        <v>3</v>
      </c>
      <c r="C208" s="82">
        <v>1</v>
      </c>
      <c r="D208" s="83">
        <v>0</v>
      </c>
      <c r="E208" s="79" t="s">
        <v>233</v>
      </c>
      <c r="F208" s="29">
        <f aca="true" t="shared" si="47" ref="F208:L208">SUM(F210)</f>
        <v>41952.6</v>
      </c>
      <c r="G208" s="29">
        <f t="shared" si="47"/>
        <v>41952.6</v>
      </c>
      <c r="H208" s="80">
        <f t="shared" si="47"/>
        <v>0</v>
      </c>
      <c r="I208" s="29">
        <f t="shared" si="47"/>
        <v>8060.6</v>
      </c>
      <c r="J208" s="80">
        <f t="shared" si="47"/>
        <v>20560.6</v>
      </c>
      <c r="K208" s="29">
        <f t="shared" si="47"/>
        <v>31060.6</v>
      </c>
      <c r="L208" s="29">
        <f t="shared" si="47"/>
        <v>41952.6</v>
      </c>
    </row>
    <row r="209" spans="1:12" s="84" customFormat="1" ht="10.5" customHeight="1">
      <c r="A209" s="81"/>
      <c r="B209" s="73"/>
      <c r="C209" s="82"/>
      <c r="D209" s="83"/>
      <c r="E209" s="79" t="s">
        <v>429</v>
      </c>
      <c r="F209" s="29"/>
      <c r="G209" s="29"/>
      <c r="H209" s="80"/>
      <c r="I209" s="29"/>
      <c r="J209" s="80"/>
      <c r="K209" s="29"/>
      <c r="L209" s="29"/>
    </row>
    <row r="210" spans="1:12" ht="17.25" customHeight="1" thickBot="1">
      <c r="A210" s="81">
        <v>2511</v>
      </c>
      <c r="B210" s="108" t="s">
        <v>3</v>
      </c>
      <c r="C210" s="82">
        <v>1</v>
      </c>
      <c r="D210" s="83">
        <v>1</v>
      </c>
      <c r="E210" s="111" t="s">
        <v>233</v>
      </c>
      <c r="F210" s="31">
        <f>SUM(G210:H210)</f>
        <v>41952.6</v>
      </c>
      <c r="G210" s="31">
        <f aca="true" t="shared" si="48" ref="G210:L210">SUM(G211)</f>
        <v>41952.6</v>
      </c>
      <c r="H210" s="31">
        <f t="shared" si="48"/>
        <v>0</v>
      </c>
      <c r="I210" s="31">
        <f t="shared" si="48"/>
        <v>8060.6</v>
      </c>
      <c r="J210" s="31">
        <f t="shared" si="48"/>
        <v>20560.6</v>
      </c>
      <c r="K210" s="31">
        <f t="shared" si="48"/>
        <v>31060.6</v>
      </c>
      <c r="L210" s="31">
        <f t="shared" si="48"/>
        <v>41952.6</v>
      </c>
    </row>
    <row r="211" spans="1:12" ht="40.5" customHeight="1" thickBot="1">
      <c r="A211" s="81"/>
      <c r="B211" s="108"/>
      <c r="C211" s="82"/>
      <c r="D211" s="83"/>
      <c r="E211" s="226" t="s">
        <v>658</v>
      </c>
      <c r="F211" s="31">
        <f>SUM(G211:H211)</f>
        <v>41952.6</v>
      </c>
      <c r="G211" s="29">
        <v>41952.6</v>
      </c>
      <c r="H211" s="80"/>
      <c r="I211" s="29">
        <v>8060.6</v>
      </c>
      <c r="J211" s="80">
        <v>20560.6</v>
      </c>
      <c r="K211" s="29">
        <v>31060.6</v>
      </c>
      <c r="L211" s="29">
        <v>41952.6</v>
      </c>
    </row>
    <row r="212" spans="1:12" ht="18.75" customHeight="1">
      <c r="A212" s="81">
        <v>2520</v>
      </c>
      <c r="B212" s="108" t="s">
        <v>3</v>
      </c>
      <c r="C212" s="82">
        <v>2</v>
      </c>
      <c r="D212" s="83">
        <v>0</v>
      </c>
      <c r="E212" s="79" t="s">
        <v>234</v>
      </c>
      <c r="F212" s="29">
        <f aca="true" t="shared" si="49" ref="F212:L212">SUM(F214)</f>
        <v>0</v>
      </c>
      <c r="G212" s="29">
        <f t="shared" si="49"/>
        <v>0</v>
      </c>
      <c r="H212" s="80">
        <f t="shared" si="49"/>
        <v>0</v>
      </c>
      <c r="I212" s="29">
        <f t="shared" si="49"/>
        <v>0</v>
      </c>
      <c r="J212" s="80">
        <f t="shared" si="49"/>
        <v>0</v>
      </c>
      <c r="K212" s="29">
        <f t="shared" si="49"/>
        <v>0</v>
      </c>
      <c r="L212" s="29">
        <f t="shared" si="49"/>
        <v>0</v>
      </c>
    </row>
    <row r="213" spans="1:12" s="84" customFormat="1" ht="10.5" customHeight="1">
      <c r="A213" s="81"/>
      <c r="B213" s="73"/>
      <c r="C213" s="82"/>
      <c r="D213" s="83"/>
      <c r="E213" s="79"/>
      <c r="F213" s="90"/>
      <c r="G213" s="90"/>
      <c r="H213" s="104"/>
      <c r="I213" s="90"/>
      <c r="J213" s="104"/>
      <c r="K213" s="90"/>
      <c r="L213" s="90"/>
    </row>
    <row r="214" spans="1:12" ht="16.5" customHeight="1" thickBot="1">
      <c r="A214" s="81">
        <v>2521</v>
      </c>
      <c r="B214" s="108" t="s">
        <v>3</v>
      </c>
      <c r="C214" s="82">
        <v>2</v>
      </c>
      <c r="D214" s="83">
        <v>1</v>
      </c>
      <c r="E214" s="79" t="s">
        <v>235</v>
      </c>
      <c r="F214" s="31">
        <f>SUM(G214:H214)</f>
        <v>0</v>
      </c>
      <c r="G214" s="90"/>
      <c r="H214" s="90"/>
      <c r="I214" s="90"/>
      <c r="J214" s="90"/>
      <c r="K214" s="90"/>
      <c r="L214" s="90"/>
    </row>
    <row r="215" spans="1:12" ht="24.75" customHeight="1">
      <c r="A215" s="81">
        <v>2530</v>
      </c>
      <c r="B215" s="108" t="s">
        <v>3</v>
      </c>
      <c r="C215" s="82">
        <v>3</v>
      </c>
      <c r="D215" s="83">
        <v>0</v>
      </c>
      <c r="E215" s="79" t="s">
        <v>236</v>
      </c>
      <c r="F215" s="29">
        <f aca="true" t="shared" si="50" ref="F215:L215">SUM(F217)</f>
        <v>0</v>
      </c>
      <c r="G215" s="29">
        <f t="shared" si="50"/>
        <v>0</v>
      </c>
      <c r="H215" s="80">
        <f t="shared" si="50"/>
        <v>0</v>
      </c>
      <c r="I215" s="29">
        <f t="shared" si="50"/>
        <v>0</v>
      </c>
      <c r="J215" s="80">
        <f t="shared" si="50"/>
        <v>0</v>
      </c>
      <c r="K215" s="29">
        <f t="shared" si="50"/>
        <v>0</v>
      </c>
      <c r="L215" s="29">
        <f t="shared" si="50"/>
        <v>0</v>
      </c>
    </row>
    <row r="216" spans="1:12" s="84" customFormat="1" ht="15.75" customHeight="1">
      <c r="A216" s="81"/>
      <c r="B216" s="73"/>
      <c r="C216" s="82"/>
      <c r="D216" s="83"/>
      <c r="E216" s="79" t="s">
        <v>429</v>
      </c>
      <c r="F216" s="29"/>
      <c r="G216" s="29"/>
      <c r="H216" s="80"/>
      <c r="I216" s="29"/>
      <c r="J216" s="80"/>
      <c r="K216" s="29"/>
      <c r="L216" s="29"/>
    </row>
    <row r="217" spans="1:12" ht="25.5" customHeight="1" thickBot="1">
      <c r="A217" s="81">
        <v>2531</v>
      </c>
      <c r="B217" s="108" t="s">
        <v>3</v>
      </c>
      <c r="C217" s="82">
        <v>3</v>
      </c>
      <c r="D217" s="83">
        <v>1</v>
      </c>
      <c r="E217" s="79" t="s">
        <v>236</v>
      </c>
      <c r="F217" s="31">
        <f>SUM(G217:H217)</f>
        <v>0</v>
      </c>
      <c r="G217" s="31"/>
      <c r="H217" s="31"/>
      <c r="I217" s="31"/>
      <c r="J217" s="31"/>
      <c r="K217" s="31"/>
      <c r="L217" s="31"/>
    </row>
    <row r="218" spans="1:12" ht="30" customHeight="1">
      <c r="A218" s="81">
        <v>2540</v>
      </c>
      <c r="B218" s="108" t="s">
        <v>3</v>
      </c>
      <c r="C218" s="82">
        <v>4</v>
      </c>
      <c r="D218" s="83">
        <v>0</v>
      </c>
      <c r="E218" s="79" t="s">
        <v>237</v>
      </c>
      <c r="F218" s="29">
        <f aca="true" t="shared" si="51" ref="F218:L218">SUM(F220)</f>
        <v>0</v>
      </c>
      <c r="G218" s="29">
        <f t="shared" si="51"/>
        <v>0</v>
      </c>
      <c r="H218" s="80">
        <f t="shared" si="51"/>
        <v>0</v>
      </c>
      <c r="I218" s="29">
        <f t="shared" si="51"/>
        <v>0</v>
      </c>
      <c r="J218" s="80">
        <f t="shared" si="51"/>
        <v>0</v>
      </c>
      <c r="K218" s="29">
        <f t="shared" si="51"/>
        <v>0</v>
      </c>
      <c r="L218" s="29">
        <f t="shared" si="51"/>
        <v>0</v>
      </c>
    </row>
    <row r="219" spans="1:12" s="84" customFormat="1" ht="16.5" customHeight="1">
      <c r="A219" s="81"/>
      <c r="B219" s="73"/>
      <c r="C219" s="82"/>
      <c r="D219" s="83"/>
      <c r="E219" s="79" t="s">
        <v>429</v>
      </c>
      <c r="F219" s="29"/>
      <c r="G219" s="29"/>
      <c r="H219" s="80"/>
      <c r="I219" s="29"/>
      <c r="J219" s="80"/>
      <c r="K219" s="29"/>
      <c r="L219" s="29"/>
    </row>
    <row r="220" spans="1:12" ht="24" customHeight="1" thickBot="1">
      <c r="A220" s="81">
        <v>2541</v>
      </c>
      <c r="B220" s="108" t="s">
        <v>3</v>
      </c>
      <c r="C220" s="82">
        <v>4</v>
      </c>
      <c r="D220" s="83">
        <v>1</v>
      </c>
      <c r="E220" s="79" t="s">
        <v>237</v>
      </c>
      <c r="F220" s="31">
        <f>SUM(G220:H220)</f>
        <v>0</v>
      </c>
      <c r="G220" s="90"/>
      <c r="H220" s="90"/>
      <c r="I220" s="90"/>
      <c r="J220" s="90"/>
      <c r="K220" s="90"/>
      <c r="L220" s="90"/>
    </row>
    <row r="221" spans="1:12" ht="48" customHeight="1">
      <c r="A221" s="81">
        <v>2550</v>
      </c>
      <c r="B221" s="108" t="s">
        <v>3</v>
      </c>
      <c r="C221" s="82">
        <v>5</v>
      </c>
      <c r="D221" s="83">
        <v>0</v>
      </c>
      <c r="E221" s="79" t="s">
        <v>238</v>
      </c>
      <c r="F221" s="29">
        <f aca="true" t="shared" si="52" ref="F221:L221">SUM(F223)</f>
        <v>0</v>
      </c>
      <c r="G221" s="29">
        <f t="shared" si="52"/>
        <v>0</v>
      </c>
      <c r="H221" s="80">
        <f t="shared" si="52"/>
        <v>0</v>
      </c>
      <c r="I221" s="29">
        <f t="shared" si="52"/>
        <v>0</v>
      </c>
      <c r="J221" s="80">
        <f t="shared" si="52"/>
        <v>0</v>
      </c>
      <c r="K221" s="29">
        <f t="shared" si="52"/>
        <v>0</v>
      </c>
      <c r="L221" s="29">
        <f t="shared" si="52"/>
        <v>0</v>
      </c>
    </row>
    <row r="222" spans="1:12" s="84" customFormat="1" ht="14.25" customHeight="1">
      <c r="A222" s="81"/>
      <c r="B222" s="73"/>
      <c r="C222" s="82"/>
      <c r="D222" s="83"/>
      <c r="E222" s="79" t="s">
        <v>429</v>
      </c>
      <c r="F222" s="29"/>
      <c r="G222" s="29"/>
      <c r="H222" s="80"/>
      <c r="I222" s="29"/>
      <c r="J222" s="80"/>
      <c r="K222" s="29"/>
      <c r="L222" s="29"/>
    </row>
    <row r="223" spans="1:12" ht="52.5" customHeight="1" thickBot="1">
      <c r="A223" s="81">
        <v>2551</v>
      </c>
      <c r="B223" s="108" t="s">
        <v>3</v>
      </c>
      <c r="C223" s="82">
        <v>5</v>
      </c>
      <c r="D223" s="83">
        <v>1</v>
      </c>
      <c r="E223" s="79" t="s">
        <v>238</v>
      </c>
      <c r="F223" s="31">
        <f>SUM(G223:H223)</f>
        <v>0</v>
      </c>
      <c r="G223" s="31"/>
      <c r="H223" s="96"/>
      <c r="I223" s="31"/>
      <c r="J223" s="96"/>
      <c r="K223" s="31"/>
      <c r="L223" s="31"/>
    </row>
    <row r="224" spans="1:12" ht="38.25" customHeight="1">
      <c r="A224" s="81">
        <v>2560</v>
      </c>
      <c r="B224" s="108" t="s">
        <v>3</v>
      </c>
      <c r="C224" s="82">
        <v>6</v>
      </c>
      <c r="D224" s="83">
        <v>0</v>
      </c>
      <c r="E224" s="79" t="s">
        <v>239</v>
      </c>
      <c r="F224" s="29">
        <f aca="true" t="shared" si="53" ref="F224:L224">SUM(F226)</f>
        <v>2200</v>
      </c>
      <c r="G224" s="29">
        <f t="shared" si="53"/>
        <v>1200</v>
      </c>
      <c r="H224" s="80">
        <f t="shared" si="53"/>
        <v>1000</v>
      </c>
      <c r="I224" s="29">
        <f t="shared" si="53"/>
        <v>1000</v>
      </c>
      <c r="J224" s="80">
        <f t="shared" si="53"/>
        <v>1600</v>
      </c>
      <c r="K224" s="29">
        <f t="shared" si="53"/>
        <v>2200</v>
      </c>
      <c r="L224" s="29">
        <f t="shared" si="53"/>
        <v>2200</v>
      </c>
    </row>
    <row r="225" spans="1:12" s="84" customFormat="1" ht="21" customHeight="1">
      <c r="A225" s="81"/>
      <c r="B225" s="73"/>
      <c r="C225" s="82"/>
      <c r="D225" s="83"/>
      <c r="E225" s="79" t="s">
        <v>429</v>
      </c>
      <c r="F225" s="29"/>
      <c r="G225" s="29"/>
      <c r="H225" s="80"/>
      <c r="I225" s="29"/>
      <c r="J225" s="80"/>
      <c r="K225" s="29"/>
      <c r="L225" s="29"/>
    </row>
    <row r="226" spans="1:12" ht="37.5" customHeight="1" thickBot="1">
      <c r="A226" s="81">
        <v>2561</v>
      </c>
      <c r="B226" s="108" t="s">
        <v>3</v>
      </c>
      <c r="C226" s="82">
        <v>6</v>
      </c>
      <c r="D226" s="83">
        <v>1</v>
      </c>
      <c r="E226" s="111" t="s">
        <v>239</v>
      </c>
      <c r="F226" s="31">
        <f>SUM(G226:H226)</f>
        <v>2200</v>
      </c>
      <c r="G226" s="90">
        <f>SUM(G227:G228)</f>
        <v>1200</v>
      </c>
      <c r="H226" s="90">
        <f>SUM(H227:H229)</f>
        <v>1000</v>
      </c>
      <c r="I226" s="90">
        <f>SUM(I227:I229)</f>
        <v>1000</v>
      </c>
      <c r="J226" s="90">
        <f>SUM(J227:J229)</f>
        <v>1600</v>
      </c>
      <c r="K226" s="90">
        <f>SUM(K227:K229)</f>
        <v>2200</v>
      </c>
      <c r="L226" s="90">
        <f>SUM(L227:L229)</f>
        <v>2200</v>
      </c>
    </row>
    <row r="227" spans="1:12" ht="39" customHeight="1" thickBot="1">
      <c r="A227" s="81"/>
      <c r="B227" s="108"/>
      <c r="C227" s="82"/>
      <c r="D227" s="83"/>
      <c r="E227" s="226" t="s">
        <v>658</v>
      </c>
      <c r="F227" s="31">
        <f>SUM(G227:H227)</f>
        <v>1200</v>
      </c>
      <c r="G227" s="29">
        <v>1200</v>
      </c>
      <c r="H227" s="80"/>
      <c r="I227" s="29"/>
      <c r="J227" s="80">
        <v>600</v>
      </c>
      <c r="K227" s="29">
        <v>1200</v>
      </c>
      <c r="L227" s="29">
        <v>1200</v>
      </c>
    </row>
    <row r="228" spans="1:12" ht="27.75" customHeight="1" hidden="1" thickBot="1">
      <c r="A228" s="81"/>
      <c r="B228" s="108"/>
      <c r="C228" s="82"/>
      <c r="D228" s="83"/>
      <c r="E228" s="79"/>
      <c r="F228" s="31">
        <f>SUM(G228:H228)</f>
        <v>0</v>
      </c>
      <c r="G228" s="29"/>
      <c r="H228" s="80"/>
      <c r="I228" s="29"/>
      <c r="J228" s="80"/>
      <c r="K228" s="29"/>
      <c r="L228" s="29"/>
    </row>
    <row r="229" spans="1:12" ht="27.75" customHeight="1" thickBot="1">
      <c r="A229" s="81"/>
      <c r="B229" s="108"/>
      <c r="C229" s="82"/>
      <c r="D229" s="83"/>
      <c r="E229" s="228" t="s">
        <v>693</v>
      </c>
      <c r="F229" s="31">
        <f>SUM(G229:H229)</f>
        <v>1000</v>
      </c>
      <c r="G229" s="29"/>
      <c r="H229" s="80">
        <v>1000</v>
      </c>
      <c r="I229" s="29">
        <v>1000</v>
      </c>
      <c r="J229" s="80">
        <v>1000</v>
      </c>
      <c r="K229" s="29">
        <v>1000</v>
      </c>
      <c r="L229" s="29">
        <v>1000</v>
      </c>
    </row>
    <row r="230" spans="1:12" s="78" customFormat="1" ht="48" customHeight="1">
      <c r="A230" s="81">
        <v>2600</v>
      </c>
      <c r="B230" s="108" t="s">
        <v>4</v>
      </c>
      <c r="C230" s="109">
        <v>0</v>
      </c>
      <c r="D230" s="110">
        <v>0</v>
      </c>
      <c r="E230" s="111" t="s">
        <v>706</v>
      </c>
      <c r="F230" s="97">
        <f aca="true" t="shared" si="54" ref="F230:L230">SUM(F232,F235,F238,F244,F252,F255,)</f>
        <v>86426.6</v>
      </c>
      <c r="G230" s="97">
        <f t="shared" si="54"/>
        <v>57150.6</v>
      </c>
      <c r="H230" s="107">
        <f t="shared" si="54"/>
        <v>29276</v>
      </c>
      <c r="I230" s="97">
        <f t="shared" si="54"/>
        <v>25643.2</v>
      </c>
      <c r="J230" s="107">
        <f t="shared" si="54"/>
        <v>52274.600000000006</v>
      </c>
      <c r="K230" s="97">
        <f t="shared" si="54"/>
        <v>77150.6</v>
      </c>
      <c r="L230" s="97">
        <f t="shared" si="54"/>
        <v>86426.6</v>
      </c>
    </row>
    <row r="231" spans="1:12" ht="17.25" customHeight="1">
      <c r="A231" s="72"/>
      <c r="B231" s="73"/>
      <c r="C231" s="74"/>
      <c r="D231" s="75"/>
      <c r="E231" s="79" t="s">
        <v>428</v>
      </c>
      <c r="F231" s="37"/>
      <c r="G231" s="37"/>
      <c r="H231" s="106"/>
      <c r="I231" s="37"/>
      <c r="J231" s="106"/>
      <c r="K231" s="37"/>
      <c r="L231" s="37"/>
    </row>
    <row r="232" spans="1:12" ht="16.5" customHeight="1">
      <c r="A232" s="81">
        <v>2610</v>
      </c>
      <c r="B232" s="108" t="s">
        <v>4</v>
      </c>
      <c r="C232" s="82">
        <v>1</v>
      </c>
      <c r="D232" s="83">
        <v>0</v>
      </c>
      <c r="E232" s="79" t="s">
        <v>240</v>
      </c>
      <c r="F232" s="29">
        <f aca="true" t="shared" si="55" ref="F232:L232">SUM(F234)</f>
        <v>0</v>
      </c>
      <c r="G232" s="29">
        <f t="shared" si="55"/>
        <v>0</v>
      </c>
      <c r="H232" s="80">
        <f t="shared" si="55"/>
        <v>0</v>
      </c>
      <c r="I232" s="29">
        <f t="shared" si="55"/>
        <v>0</v>
      </c>
      <c r="J232" s="80">
        <f t="shared" si="55"/>
        <v>0</v>
      </c>
      <c r="K232" s="29">
        <f t="shared" si="55"/>
        <v>0</v>
      </c>
      <c r="L232" s="29">
        <f t="shared" si="55"/>
        <v>0</v>
      </c>
    </row>
    <row r="233" spans="1:12" s="84" customFormat="1" ht="14.25" customHeight="1">
      <c r="A233" s="81"/>
      <c r="B233" s="73"/>
      <c r="C233" s="82"/>
      <c r="D233" s="83"/>
      <c r="E233" s="79" t="s">
        <v>429</v>
      </c>
      <c r="F233" s="29"/>
      <c r="G233" s="29"/>
      <c r="H233" s="80"/>
      <c r="I233" s="29"/>
      <c r="J233" s="80"/>
      <c r="K233" s="29"/>
      <c r="L233" s="29"/>
    </row>
    <row r="234" spans="1:12" ht="21" customHeight="1" thickBot="1">
      <c r="A234" s="81">
        <v>2611</v>
      </c>
      <c r="B234" s="108" t="s">
        <v>4</v>
      </c>
      <c r="C234" s="82">
        <v>1</v>
      </c>
      <c r="D234" s="83">
        <v>1</v>
      </c>
      <c r="E234" s="79" t="s">
        <v>241</v>
      </c>
      <c r="F234" s="31">
        <f>SUM(G234:H234)</f>
        <v>0</v>
      </c>
      <c r="G234" s="90"/>
      <c r="H234" s="90"/>
      <c r="I234" s="90"/>
      <c r="J234" s="90"/>
      <c r="K234" s="90"/>
      <c r="L234" s="90"/>
    </row>
    <row r="235" spans="1:12" ht="17.25" customHeight="1">
      <c r="A235" s="81">
        <v>2620</v>
      </c>
      <c r="B235" s="108" t="s">
        <v>4</v>
      </c>
      <c r="C235" s="82">
        <v>2</v>
      </c>
      <c r="D235" s="83">
        <v>0</v>
      </c>
      <c r="E235" s="79" t="s">
        <v>242</v>
      </c>
      <c r="F235" s="29">
        <f aca="true" t="shared" si="56" ref="F235:L235">SUM(F237)</f>
        <v>0</v>
      </c>
      <c r="G235" s="29">
        <f t="shared" si="56"/>
        <v>0</v>
      </c>
      <c r="H235" s="80">
        <f t="shared" si="56"/>
        <v>0</v>
      </c>
      <c r="I235" s="29">
        <f t="shared" si="56"/>
        <v>0</v>
      </c>
      <c r="J235" s="80">
        <f t="shared" si="56"/>
        <v>0</v>
      </c>
      <c r="K235" s="29">
        <f t="shared" si="56"/>
        <v>0</v>
      </c>
      <c r="L235" s="29">
        <f t="shared" si="56"/>
        <v>0</v>
      </c>
    </row>
    <row r="236" spans="1:12" s="84" customFormat="1" ht="10.5" customHeight="1">
      <c r="A236" s="81"/>
      <c r="B236" s="73"/>
      <c r="C236" s="82"/>
      <c r="D236" s="83"/>
      <c r="E236" s="79" t="s">
        <v>429</v>
      </c>
      <c r="F236" s="29"/>
      <c r="G236" s="29"/>
      <c r="H236" s="80"/>
      <c r="I236" s="29"/>
      <c r="J236" s="80"/>
      <c r="K236" s="29"/>
      <c r="L236" s="29"/>
    </row>
    <row r="237" spans="1:12" ht="13.5" customHeight="1" thickBot="1">
      <c r="A237" s="81">
        <v>2621</v>
      </c>
      <c r="B237" s="108" t="s">
        <v>4</v>
      </c>
      <c r="C237" s="82">
        <v>2</v>
      </c>
      <c r="D237" s="83">
        <v>1</v>
      </c>
      <c r="E237" s="79" t="s">
        <v>242</v>
      </c>
      <c r="F237" s="31">
        <f>SUM(G237:H237)</f>
        <v>0</v>
      </c>
      <c r="G237" s="31"/>
      <c r="H237" s="96"/>
      <c r="I237" s="31"/>
      <c r="J237" s="96"/>
      <c r="K237" s="31"/>
      <c r="L237" s="31"/>
    </row>
    <row r="238" spans="1:12" ht="18.75" customHeight="1">
      <c r="A238" s="81">
        <v>2630</v>
      </c>
      <c r="B238" s="108" t="s">
        <v>4</v>
      </c>
      <c r="C238" s="82">
        <v>3</v>
      </c>
      <c r="D238" s="83">
        <v>0</v>
      </c>
      <c r="E238" s="79" t="s">
        <v>243</v>
      </c>
      <c r="F238" s="29">
        <f aca="true" t="shared" si="57" ref="F238:L238">SUM(F240)</f>
        <v>32582</v>
      </c>
      <c r="G238" s="29">
        <f t="shared" si="57"/>
        <v>18306</v>
      </c>
      <c r="H238" s="80">
        <f t="shared" si="57"/>
        <v>14276</v>
      </c>
      <c r="I238" s="29">
        <f t="shared" si="57"/>
        <v>4250</v>
      </c>
      <c r="J238" s="80">
        <f t="shared" si="57"/>
        <v>8550</v>
      </c>
      <c r="K238" s="29">
        <f t="shared" si="57"/>
        <v>28326</v>
      </c>
      <c r="L238" s="29">
        <f t="shared" si="57"/>
        <v>32582</v>
      </c>
    </row>
    <row r="239" spans="1:12" s="84" customFormat="1" ht="15.75" customHeight="1">
      <c r="A239" s="81"/>
      <c r="B239" s="73"/>
      <c r="C239" s="82"/>
      <c r="D239" s="83"/>
      <c r="E239" s="79" t="s">
        <v>429</v>
      </c>
      <c r="F239" s="29"/>
      <c r="G239" s="29"/>
      <c r="H239" s="80"/>
      <c r="I239" s="29"/>
      <c r="J239" s="80"/>
      <c r="K239" s="29"/>
      <c r="L239" s="29"/>
    </row>
    <row r="240" spans="1:12" ht="15" customHeight="1" thickBot="1">
      <c r="A240" s="81">
        <v>2631</v>
      </c>
      <c r="B240" s="108" t="s">
        <v>4</v>
      </c>
      <c r="C240" s="82">
        <v>3</v>
      </c>
      <c r="D240" s="83">
        <v>1</v>
      </c>
      <c r="E240" s="111" t="s">
        <v>244</v>
      </c>
      <c r="F240" s="31">
        <f>SUM(G240:H240)</f>
        <v>32582</v>
      </c>
      <c r="G240" s="90">
        <f>G241+G242</f>
        <v>18306</v>
      </c>
      <c r="H240" s="90">
        <f>H241+H242+H243</f>
        <v>14276</v>
      </c>
      <c r="I240" s="90">
        <f>I241+I242+I243</f>
        <v>4250</v>
      </c>
      <c r="J240" s="90">
        <f>J241+J242+J243</f>
        <v>8550</v>
      </c>
      <c r="K240" s="90">
        <f>K241+K242+K243</f>
        <v>28326</v>
      </c>
      <c r="L240" s="90">
        <f>L241+L242+L243</f>
        <v>32582</v>
      </c>
    </row>
    <row r="241" spans="1:12" ht="47.25" customHeight="1" thickBot="1">
      <c r="A241" s="81"/>
      <c r="B241" s="108"/>
      <c r="C241" s="82"/>
      <c r="D241" s="83"/>
      <c r="E241" s="226" t="s">
        <v>658</v>
      </c>
      <c r="F241" s="31">
        <f>SUM(G241:H241)</f>
        <v>18256</v>
      </c>
      <c r="G241" s="29">
        <v>18256</v>
      </c>
      <c r="H241" s="80"/>
      <c r="I241" s="29">
        <v>4200</v>
      </c>
      <c r="J241" s="80">
        <v>8500</v>
      </c>
      <c r="K241" s="29">
        <v>14000</v>
      </c>
      <c r="L241" s="29">
        <v>18256</v>
      </c>
    </row>
    <row r="242" spans="1:12" ht="15" customHeight="1" thickBot="1">
      <c r="A242" s="81"/>
      <c r="B242" s="108"/>
      <c r="C242" s="82"/>
      <c r="D242" s="83"/>
      <c r="E242" s="222" t="s">
        <v>680</v>
      </c>
      <c r="F242" s="31">
        <f>SUM(G242:H242)</f>
        <v>50</v>
      </c>
      <c r="G242" s="29">
        <v>50</v>
      </c>
      <c r="H242" s="80"/>
      <c r="I242" s="29">
        <v>50</v>
      </c>
      <c r="J242" s="80">
        <v>50</v>
      </c>
      <c r="K242" s="29">
        <v>50</v>
      </c>
      <c r="L242" s="29">
        <v>50</v>
      </c>
    </row>
    <row r="243" spans="1:12" ht="25.5" customHeight="1" thickBot="1">
      <c r="A243" s="81"/>
      <c r="B243" s="341"/>
      <c r="C243" s="342"/>
      <c r="D243" s="342"/>
      <c r="E243" s="366" t="s">
        <v>789</v>
      </c>
      <c r="F243" s="345">
        <f>SUM(G243:H243)</f>
        <v>14276</v>
      </c>
      <c r="G243" s="353"/>
      <c r="H243" s="367">
        <v>14276</v>
      </c>
      <c r="I243" s="353"/>
      <c r="J243" s="367"/>
      <c r="K243" s="353">
        <v>14276</v>
      </c>
      <c r="L243" s="353">
        <v>14276</v>
      </c>
    </row>
    <row r="244" spans="1:12" ht="15.75" customHeight="1">
      <c r="A244" s="81">
        <v>2640</v>
      </c>
      <c r="B244" s="108" t="s">
        <v>4</v>
      </c>
      <c r="C244" s="82">
        <v>4</v>
      </c>
      <c r="D244" s="83">
        <v>0</v>
      </c>
      <c r="E244" s="79" t="s">
        <v>245</v>
      </c>
      <c r="F244" s="29">
        <f aca="true" t="shared" si="58" ref="F244:L244">SUM(F246)</f>
        <v>16867.2</v>
      </c>
      <c r="G244" s="29">
        <f t="shared" si="58"/>
        <v>16867.2</v>
      </c>
      <c r="H244" s="80">
        <f t="shared" si="58"/>
        <v>0</v>
      </c>
      <c r="I244" s="29">
        <f t="shared" si="58"/>
        <v>5593.2</v>
      </c>
      <c r="J244" s="80">
        <f t="shared" si="58"/>
        <v>9947.2</v>
      </c>
      <c r="K244" s="29">
        <f t="shared" si="58"/>
        <v>13247.2</v>
      </c>
      <c r="L244" s="29">
        <f t="shared" si="58"/>
        <v>16867.2</v>
      </c>
    </row>
    <row r="245" spans="1:12" s="84" customFormat="1" ht="14.25" customHeight="1">
      <c r="A245" s="81"/>
      <c r="B245" s="73"/>
      <c r="C245" s="82"/>
      <c r="D245" s="83"/>
      <c r="E245" s="79" t="s">
        <v>429</v>
      </c>
      <c r="F245" s="29"/>
      <c r="G245" s="29"/>
      <c r="H245" s="80"/>
      <c r="I245" s="29"/>
      <c r="J245" s="80"/>
      <c r="K245" s="29"/>
      <c r="L245" s="29"/>
    </row>
    <row r="246" spans="1:12" ht="13.5" customHeight="1" thickBot="1">
      <c r="A246" s="81">
        <v>2641</v>
      </c>
      <c r="B246" s="108" t="s">
        <v>4</v>
      </c>
      <c r="C246" s="82">
        <v>4</v>
      </c>
      <c r="D246" s="83">
        <v>1</v>
      </c>
      <c r="E246" s="111" t="s">
        <v>246</v>
      </c>
      <c r="F246" s="31">
        <f aca="true" t="shared" si="59" ref="F246:F251">SUM(G246:H246)</f>
        <v>16867.2</v>
      </c>
      <c r="G246" s="90">
        <f aca="true" t="shared" si="60" ref="G246:L246">G247+G248+G249+G250+G251</f>
        <v>16867.2</v>
      </c>
      <c r="H246" s="90">
        <f t="shared" si="60"/>
        <v>0</v>
      </c>
      <c r="I246" s="90">
        <f t="shared" si="60"/>
        <v>5593.2</v>
      </c>
      <c r="J246" s="90">
        <f t="shared" si="60"/>
        <v>9947.2</v>
      </c>
      <c r="K246" s="90">
        <f t="shared" si="60"/>
        <v>13247.2</v>
      </c>
      <c r="L246" s="90">
        <f t="shared" si="60"/>
        <v>16867.2</v>
      </c>
    </row>
    <row r="247" spans="1:12" ht="23.25" customHeight="1" thickBot="1">
      <c r="A247" s="81"/>
      <c r="B247" s="108"/>
      <c r="C247" s="82"/>
      <c r="D247" s="83"/>
      <c r="E247" s="228" t="s">
        <v>634</v>
      </c>
      <c r="F247" s="31">
        <f t="shared" si="59"/>
        <v>9062.2</v>
      </c>
      <c r="G247" s="29">
        <v>9062.2</v>
      </c>
      <c r="H247" s="80"/>
      <c r="I247" s="29">
        <v>2843.2</v>
      </c>
      <c r="J247" s="80">
        <v>4762.2</v>
      </c>
      <c r="K247" s="29">
        <v>6562.2</v>
      </c>
      <c r="L247" s="29">
        <v>9062.2</v>
      </c>
    </row>
    <row r="248" spans="1:12" ht="45.75" customHeight="1" thickBot="1">
      <c r="A248" s="81"/>
      <c r="B248" s="108"/>
      <c r="C248" s="82"/>
      <c r="D248" s="83"/>
      <c r="E248" s="271" t="s">
        <v>658</v>
      </c>
      <c r="F248" s="31">
        <f t="shared" si="59"/>
        <v>6120</v>
      </c>
      <c r="G248" s="29">
        <v>6120</v>
      </c>
      <c r="H248" s="80"/>
      <c r="I248" s="29">
        <v>2000</v>
      </c>
      <c r="J248" s="80">
        <v>3500</v>
      </c>
      <c r="K248" s="29">
        <v>5000</v>
      </c>
      <c r="L248" s="29">
        <v>6120</v>
      </c>
    </row>
    <row r="249" spans="1:12" ht="21.75" customHeight="1" thickBot="1">
      <c r="A249" s="81"/>
      <c r="B249" s="108"/>
      <c r="C249" s="82"/>
      <c r="D249" s="83"/>
      <c r="E249" s="271" t="s">
        <v>663</v>
      </c>
      <c r="F249" s="31">
        <f t="shared" si="59"/>
        <v>1685</v>
      </c>
      <c r="G249" s="29">
        <v>1685</v>
      </c>
      <c r="H249" s="80"/>
      <c r="I249" s="29">
        <v>750</v>
      </c>
      <c r="J249" s="80">
        <v>1685</v>
      </c>
      <c r="K249" s="29">
        <v>1685</v>
      </c>
      <c r="L249" s="29">
        <v>1685</v>
      </c>
    </row>
    <row r="250" spans="1:12" ht="13.5" customHeight="1" thickBot="1">
      <c r="A250" s="81"/>
      <c r="B250" s="108"/>
      <c r="C250" s="82"/>
      <c r="D250" s="83"/>
      <c r="E250" s="79"/>
      <c r="F250" s="31">
        <f t="shared" si="59"/>
        <v>0</v>
      </c>
      <c r="G250" s="29"/>
      <c r="H250" s="80"/>
      <c r="I250" s="29"/>
      <c r="J250" s="80"/>
      <c r="K250" s="29"/>
      <c r="L250" s="29"/>
    </row>
    <row r="251" spans="1:12" ht="13.5" customHeight="1" thickBot="1">
      <c r="A251" s="81"/>
      <c r="B251" s="108"/>
      <c r="C251" s="82"/>
      <c r="D251" s="83"/>
      <c r="E251" s="79"/>
      <c r="F251" s="31">
        <f t="shared" si="59"/>
        <v>0</v>
      </c>
      <c r="G251" s="29"/>
      <c r="H251" s="80"/>
      <c r="I251" s="29"/>
      <c r="J251" s="80"/>
      <c r="K251" s="29"/>
      <c r="L251" s="29"/>
    </row>
    <row r="252" spans="1:12" ht="48.75" customHeight="1">
      <c r="A252" s="81">
        <v>2650</v>
      </c>
      <c r="B252" s="108" t="s">
        <v>4</v>
      </c>
      <c r="C252" s="82">
        <v>5</v>
      </c>
      <c r="D252" s="83">
        <v>0</v>
      </c>
      <c r="E252" s="79" t="s">
        <v>253</v>
      </c>
      <c r="F252" s="29">
        <f aca="true" t="shared" si="61" ref="F252:L252">SUM(F254)</f>
        <v>0</v>
      </c>
      <c r="G252" s="29">
        <f t="shared" si="61"/>
        <v>0</v>
      </c>
      <c r="H252" s="80">
        <f t="shared" si="61"/>
        <v>0</v>
      </c>
      <c r="I252" s="29">
        <f t="shared" si="61"/>
        <v>0</v>
      </c>
      <c r="J252" s="80">
        <f t="shared" si="61"/>
        <v>0</v>
      </c>
      <c r="K252" s="29">
        <f t="shared" si="61"/>
        <v>0</v>
      </c>
      <c r="L252" s="29">
        <f t="shared" si="61"/>
        <v>0</v>
      </c>
    </row>
    <row r="253" spans="1:12" s="84" customFormat="1" ht="14.25" customHeight="1">
      <c r="A253" s="81"/>
      <c r="B253" s="73"/>
      <c r="C253" s="82"/>
      <c r="D253" s="83"/>
      <c r="E253" s="79" t="s">
        <v>429</v>
      </c>
      <c r="F253" s="29"/>
      <c r="G253" s="29"/>
      <c r="H253" s="80"/>
      <c r="I253" s="29"/>
      <c r="J253" s="80"/>
      <c r="K253" s="29"/>
      <c r="L253" s="29"/>
    </row>
    <row r="254" spans="1:12" ht="47.25" customHeight="1" thickBot="1">
      <c r="A254" s="81">
        <v>2651</v>
      </c>
      <c r="B254" s="108" t="s">
        <v>4</v>
      </c>
      <c r="C254" s="82">
        <v>5</v>
      </c>
      <c r="D254" s="83">
        <v>1</v>
      </c>
      <c r="E254" s="79" t="s">
        <v>253</v>
      </c>
      <c r="F254" s="31">
        <f>SUM(G254:H254)</f>
        <v>0</v>
      </c>
      <c r="G254" s="31"/>
      <c r="H254" s="96"/>
      <c r="I254" s="31"/>
      <c r="J254" s="96"/>
      <c r="K254" s="31"/>
      <c r="L254" s="31"/>
    </row>
    <row r="255" spans="1:12" ht="35.25" customHeight="1">
      <c r="A255" s="81">
        <v>2660</v>
      </c>
      <c r="B255" s="108" t="s">
        <v>4</v>
      </c>
      <c r="C255" s="82">
        <v>6</v>
      </c>
      <c r="D255" s="83">
        <v>0</v>
      </c>
      <c r="E255" s="79" t="s">
        <v>258</v>
      </c>
      <c r="F255" s="29">
        <f aca="true" t="shared" si="62" ref="F255:L255">SUM(F257)</f>
        <v>36977.4</v>
      </c>
      <c r="G255" s="29">
        <f t="shared" si="62"/>
        <v>21977.4</v>
      </c>
      <c r="H255" s="80">
        <f t="shared" si="62"/>
        <v>15000</v>
      </c>
      <c r="I255" s="32">
        <f t="shared" si="62"/>
        <v>15800</v>
      </c>
      <c r="J255" s="80">
        <f t="shared" si="62"/>
        <v>33777.4</v>
      </c>
      <c r="K255" s="32">
        <f t="shared" si="62"/>
        <v>35577.4</v>
      </c>
      <c r="L255" s="32">
        <f t="shared" si="62"/>
        <v>36977.4</v>
      </c>
    </row>
    <row r="256" spans="1:12" s="84" customFormat="1" ht="14.25" customHeight="1">
      <c r="A256" s="81"/>
      <c r="B256" s="73"/>
      <c r="C256" s="82"/>
      <c r="D256" s="83"/>
      <c r="E256" s="79" t="s">
        <v>429</v>
      </c>
      <c r="F256" s="29"/>
      <c r="G256" s="29"/>
      <c r="H256" s="80"/>
      <c r="I256" s="90"/>
      <c r="J256" s="104"/>
      <c r="K256" s="90"/>
      <c r="L256" s="90"/>
    </row>
    <row r="257" spans="1:12" ht="37.5" customHeight="1" thickBot="1">
      <c r="A257" s="81">
        <v>2661</v>
      </c>
      <c r="B257" s="108" t="s">
        <v>4</v>
      </c>
      <c r="C257" s="82">
        <v>6</v>
      </c>
      <c r="D257" s="83">
        <v>1</v>
      </c>
      <c r="E257" s="325" t="s">
        <v>258</v>
      </c>
      <c r="F257" s="268">
        <f aca="true" t="shared" si="63" ref="F257:F262">SUM(G257:H257)</f>
        <v>36977.4</v>
      </c>
      <c r="G257" s="90">
        <f aca="true" t="shared" si="64" ref="G257:L257">G258+G259+G260</f>
        <v>21977.4</v>
      </c>
      <c r="H257" s="103">
        <f t="shared" si="64"/>
        <v>15000</v>
      </c>
      <c r="I257" s="115">
        <f t="shared" si="64"/>
        <v>15800</v>
      </c>
      <c r="J257" s="115">
        <f t="shared" si="64"/>
        <v>33777.4</v>
      </c>
      <c r="K257" s="115">
        <f t="shared" si="64"/>
        <v>35577.4</v>
      </c>
      <c r="L257" s="115">
        <f t="shared" si="64"/>
        <v>36977.4</v>
      </c>
    </row>
    <row r="258" spans="1:12" ht="37.5" customHeight="1" thickBot="1">
      <c r="A258" s="81"/>
      <c r="B258" s="108"/>
      <c r="C258" s="82"/>
      <c r="D258" s="83"/>
      <c r="E258" s="332" t="s">
        <v>788</v>
      </c>
      <c r="F258" s="31">
        <f t="shared" si="63"/>
        <v>15577.4</v>
      </c>
      <c r="G258" s="29">
        <v>15577.4</v>
      </c>
      <c r="H258" s="104"/>
      <c r="I258" s="115"/>
      <c r="J258" s="115">
        <v>15577.4</v>
      </c>
      <c r="K258" s="115">
        <v>15577.4</v>
      </c>
      <c r="L258" s="115">
        <v>15577.4</v>
      </c>
    </row>
    <row r="259" spans="1:12" ht="36.75" customHeight="1" thickBot="1">
      <c r="A259" s="81"/>
      <c r="B259" s="108"/>
      <c r="C259" s="82"/>
      <c r="D259" s="83"/>
      <c r="E259" s="333" t="s">
        <v>658</v>
      </c>
      <c r="F259" s="31">
        <f t="shared" si="63"/>
        <v>6400</v>
      </c>
      <c r="G259" s="29">
        <v>6400</v>
      </c>
      <c r="H259" s="80"/>
      <c r="I259" s="37">
        <v>800</v>
      </c>
      <c r="J259" s="106">
        <v>3200</v>
      </c>
      <c r="K259" s="37">
        <v>5000</v>
      </c>
      <c r="L259" s="37">
        <v>6400</v>
      </c>
    </row>
    <row r="260" spans="1:12" ht="36.75" customHeight="1" thickBot="1">
      <c r="A260" s="81"/>
      <c r="B260" s="108"/>
      <c r="C260" s="82"/>
      <c r="D260" s="83"/>
      <c r="E260" s="222" t="s">
        <v>694</v>
      </c>
      <c r="F260" s="31">
        <f t="shared" si="63"/>
        <v>15000</v>
      </c>
      <c r="G260" s="29"/>
      <c r="H260" s="80">
        <f>SUM(H261)</f>
        <v>15000</v>
      </c>
      <c r="I260" s="29">
        <f>SUM(I261)</f>
        <v>15000</v>
      </c>
      <c r="J260" s="80">
        <f>SUM(J261)</f>
        <v>15000</v>
      </c>
      <c r="K260" s="29">
        <f>SUM(K261)</f>
        <v>15000</v>
      </c>
      <c r="L260" s="29">
        <f>SUM(L261)</f>
        <v>15000</v>
      </c>
    </row>
    <row r="261" spans="1:12" ht="36.75" customHeight="1" thickBot="1">
      <c r="A261" s="81"/>
      <c r="B261" s="108"/>
      <c r="C261" s="82"/>
      <c r="D261" s="83"/>
      <c r="E261" s="272" t="s">
        <v>695</v>
      </c>
      <c r="F261" s="31">
        <f t="shared" si="63"/>
        <v>15000</v>
      </c>
      <c r="G261" s="29"/>
      <c r="H261" s="80">
        <v>15000</v>
      </c>
      <c r="I261" s="29">
        <v>15000</v>
      </c>
      <c r="J261" s="80">
        <v>15000</v>
      </c>
      <c r="K261" s="29">
        <v>15000</v>
      </c>
      <c r="L261" s="29">
        <v>15000</v>
      </c>
    </row>
    <row r="262" spans="1:12" ht="34.5" customHeight="1" thickBot="1">
      <c r="A262" s="81"/>
      <c r="B262" s="108"/>
      <c r="C262" s="82"/>
      <c r="D262" s="83"/>
      <c r="E262" s="321" t="s">
        <v>787</v>
      </c>
      <c r="F262" s="31">
        <f t="shared" si="63"/>
        <v>15577.4</v>
      </c>
      <c r="G262" s="29">
        <v>15577.4</v>
      </c>
      <c r="H262" s="80"/>
      <c r="I262" s="31"/>
      <c r="J262" s="80">
        <v>15577.4</v>
      </c>
      <c r="K262" s="31">
        <v>15577.4</v>
      </c>
      <c r="L262" s="31">
        <v>15577.4</v>
      </c>
    </row>
    <row r="263" spans="1:12" s="78" customFormat="1" ht="36" customHeight="1">
      <c r="A263" s="81">
        <v>2700</v>
      </c>
      <c r="B263" s="108" t="s">
        <v>5</v>
      </c>
      <c r="C263" s="109">
        <v>0</v>
      </c>
      <c r="D263" s="110">
        <v>0</v>
      </c>
      <c r="E263" s="111" t="s">
        <v>707</v>
      </c>
      <c r="F263" s="97">
        <f aca="true" t="shared" si="65" ref="F263:L263">SUM(F265,F270,F276,F282,F285,F288)</f>
        <v>0</v>
      </c>
      <c r="G263" s="97">
        <f t="shared" si="65"/>
        <v>0</v>
      </c>
      <c r="H263" s="107">
        <f t="shared" si="65"/>
        <v>0</v>
      </c>
      <c r="I263" s="28">
        <f t="shared" si="65"/>
        <v>0</v>
      </c>
      <c r="J263" s="107">
        <f t="shared" si="65"/>
        <v>0</v>
      </c>
      <c r="K263" s="28">
        <f t="shared" si="65"/>
        <v>0</v>
      </c>
      <c r="L263" s="28">
        <f t="shared" si="65"/>
        <v>0</v>
      </c>
    </row>
    <row r="264" spans="1:12" ht="11.25" customHeight="1">
      <c r="A264" s="72"/>
      <c r="B264" s="73"/>
      <c r="C264" s="74"/>
      <c r="D264" s="75"/>
      <c r="E264" s="79" t="s">
        <v>428</v>
      </c>
      <c r="F264" s="37"/>
      <c r="G264" s="37"/>
      <c r="H264" s="106"/>
      <c r="I264" s="37"/>
      <c r="J264" s="106"/>
      <c r="K264" s="37"/>
      <c r="L264" s="37"/>
    </row>
    <row r="265" spans="1:12" ht="30" customHeight="1">
      <c r="A265" s="81">
        <v>2710</v>
      </c>
      <c r="B265" s="108" t="s">
        <v>5</v>
      </c>
      <c r="C265" s="82">
        <v>1</v>
      </c>
      <c r="D265" s="83">
        <v>0</v>
      </c>
      <c r="E265" s="79" t="s">
        <v>259</v>
      </c>
      <c r="F265" s="29">
        <f aca="true" t="shared" si="66" ref="F265:L265">SUM(F267:F269)</f>
        <v>0</v>
      </c>
      <c r="G265" s="29">
        <f t="shared" si="66"/>
        <v>0</v>
      </c>
      <c r="H265" s="80">
        <f t="shared" si="66"/>
        <v>0</v>
      </c>
      <c r="I265" s="29">
        <f t="shared" si="66"/>
        <v>0</v>
      </c>
      <c r="J265" s="80">
        <f t="shared" si="66"/>
        <v>0</v>
      </c>
      <c r="K265" s="29">
        <f t="shared" si="66"/>
        <v>0</v>
      </c>
      <c r="L265" s="29">
        <f t="shared" si="66"/>
        <v>0</v>
      </c>
    </row>
    <row r="266" spans="1:12" s="84" customFormat="1" ht="14.25" customHeight="1">
      <c r="A266" s="81"/>
      <c r="B266" s="73"/>
      <c r="C266" s="82"/>
      <c r="D266" s="83"/>
      <c r="E266" s="79" t="s">
        <v>429</v>
      </c>
      <c r="F266" s="29"/>
      <c r="G266" s="29"/>
      <c r="H266" s="80"/>
      <c r="I266" s="29"/>
      <c r="J266" s="80"/>
      <c r="K266" s="29"/>
      <c r="L266" s="29"/>
    </row>
    <row r="267" spans="1:12" ht="18" customHeight="1" thickBot="1">
      <c r="A267" s="81">
        <v>2711</v>
      </c>
      <c r="B267" s="108" t="s">
        <v>5</v>
      </c>
      <c r="C267" s="82">
        <v>1</v>
      </c>
      <c r="D267" s="83">
        <v>1</v>
      </c>
      <c r="E267" s="79" t="s">
        <v>260</v>
      </c>
      <c r="F267" s="31">
        <f>SUM(G267:H267)</f>
        <v>0</v>
      </c>
      <c r="G267" s="29"/>
      <c r="H267" s="80"/>
      <c r="I267" s="29"/>
      <c r="J267" s="80"/>
      <c r="K267" s="29"/>
      <c r="L267" s="29"/>
    </row>
    <row r="268" spans="1:12" ht="21.75" customHeight="1" thickBot="1">
      <c r="A268" s="81">
        <v>2712</v>
      </c>
      <c r="B268" s="108" t="s">
        <v>5</v>
      </c>
      <c r="C268" s="82">
        <v>1</v>
      </c>
      <c r="D268" s="83">
        <v>2</v>
      </c>
      <c r="E268" s="79" t="s">
        <v>261</v>
      </c>
      <c r="F268" s="31">
        <f>SUM(G268:H268)</f>
        <v>0</v>
      </c>
      <c r="G268" s="29"/>
      <c r="H268" s="80"/>
      <c r="I268" s="29"/>
      <c r="J268" s="80"/>
      <c r="K268" s="29"/>
      <c r="L268" s="29"/>
    </row>
    <row r="269" spans="1:12" ht="23.25" customHeight="1" thickBot="1">
      <c r="A269" s="81">
        <v>2713</v>
      </c>
      <c r="B269" s="108" t="s">
        <v>5</v>
      </c>
      <c r="C269" s="82">
        <v>1</v>
      </c>
      <c r="D269" s="83">
        <v>3</v>
      </c>
      <c r="E269" s="79" t="s">
        <v>357</v>
      </c>
      <c r="F269" s="31">
        <f>SUM(G269:H269)</f>
        <v>0</v>
      </c>
      <c r="G269" s="29"/>
      <c r="H269" s="80"/>
      <c r="I269" s="29"/>
      <c r="J269" s="80"/>
      <c r="K269" s="29"/>
      <c r="L269" s="29"/>
    </row>
    <row r="270" spans="1:12" ht="24" customHeight="1">
      <c r="A270" s="81">
        <v>2720</v>
      </c>
      <c r="B270" s="108" t="s">
        <v>5</v>
      </c>
      <c r="C270" s="82">
        <v>2</v>
      </c>
      <c r="D270" s="83">
        <v>0</v>
      </c>
      <c r="E270" s="79" t="s">
        <v>6</v>
      </c>
      <c r="F270" s="29">
        <f aca="true" t="shared" si="67" ref="F270:L270">SUM(F272:F275)</f>
        <v>0</v>
      </c>
      <c r="G270" s="29">
        <f t="shared" si="67"/>
        <v>0</v>
      </c>
      <c r="H270" s="80">
        <f t="shared" si="67"/>
        <v>0</v>
      </c>
      <c r="I270" s="29">
        <f t="shared" si="67"/>
        <v>0</v>
      </c>
      <c r="J270" s="80">
        <f t="shared" si="67"/>
        <v>0</v>
      </c>
      <c r="K270" s="29">
        <f t="shared" si="67"/>
        <v>0</v>
      </c>
      <c r="L270" s="29">
        <f t="shared" si="67"/>
        <v>0</v>
      </c>
    </row>
    <row r="271" spans="1:12" s="84" customFormat="1" ht="14.25" customHeight="1">
      <c r="A271" s="81"/>
      <c r="B271" s="73"/>
      <c r="C271" s="82"/>
      <c r="D271" s="83"/>
      <c r="E271" s="79" t="s">
        <v>429</v>
      </c>
      <c r="F271" s="29"/>
      <c r="G271" s="29"/>
      <c r="H271" s="80"/>
      <c r="I271" s="29"/>
      <c r="J271" s="80"/>
      <c r="K271" s="29"/>
      <c r="L271" s="29"/>
    </row>
    <row r="272" spans="1:12" ht="24.75" customHeight="1" thickBot="1">
      <c r="A272" s="81">
        <v>2721</v>
      </c>
      <c r="B272" s="108" t="s">
        <v>5</v>
      </c>
      <c r="C272" s="82">
        <v>2</v>
      </c>
      <c r="D272" s="83">
        <v>1</v>
      </c>
      <c r="E272" s="79" t="s">
        <v>262</v>
      </c>
      <c r="F272" s="31">
        <f>SUM(G272:H272)</f>
        <v>0</v>
      </c>
      <c r="G272" s="31"/>
      <c r="H272" s="96"/>
      <c r="I272" s="31"/>
      <c r="J272" s="96"/>
      <c r="K272" s="31"/>
      <c r="L272" s="31"/>
    </row>
    <row r="273" spans="1:12" ht="24.75" customHeight="1" thickBot="1">
      <c r="A273" s="81">
        <v>2722</v>
      </c>
      <c r="B273" s="108" t="s">
        <v>5</v>
      </c>
      <c r="C273" s="82">
        <v>2</v>
      </c>
      <c r="D273" s="83">
        <v>2</v>
      </c>
      <c r="E273" s="79" t="s">
        <v>263</v>
      </c>
      <c r="F273" s="31">
        <f>SUM(G273:H273)</f>
        <v>0</v>
      </c>
      <c r="G273" s="31"/>
      <c r="H273" s="96"/>
      <c r="I273" s="31"/>
      <c r="J273" s="96"/>
      <c r="K273" s="31"/>
      <c r="L273" s="31"/>
    </row>
    <row r="274" spans="1:12" ht="19.5" customHeight="1" thickBot="1">
      <c r="A274" s="81">
        <v>2723</v>
      </c>
      <c r="B274" s="108" t="s">
        <v>5</v>
      </c>
      <c r="C274" s="82">
        <v>2</v>
      </c>
      <c r="D274" s="83">
        <v>3</v>
      </c>
      <c r="E274" s="79" t="s">
        <v>358</v>
      </c>
      <c r="F274" s="31">
        <f>SUM(G274:H274)</f>
        <v>0</v>
      </c>
      <c r="G274" s="31"/>
      <c r="H274" s="96"/>
      <c r="I274" s="31"/>
      <c r="J274" s="96"/>
      <c r="K274" s="31"/>
      <c r="L274" s="31"/>
    </row>
    <row r="275" spans="1:12" ht="15.75" customHeight="1" thickBot="1">
      <c r="A275" s="81">
        <v>2724</v>
      </c>
      <c r="B275" s="108" t="s">
        <v>5</v>
      </c>
      <c r="C275" s="82">
        <v>2</v>
      </c>
      <c r="D275" s="83">
        <v>4</v>
      </c>
      <c r="E275" s="79" t="s">
        <v>264</v>
      </c>
      <c r="F275" s="31">
        <f>SUM(G275:H275)</f>
        <v>0</v>
      </c>
      <c r="G275" s="31"/>
      <c r="H275" s="96"/>
      <c r="I275" s="31"/>
      <c r="J275" s="96"/>
      <c r="K275" s="31"/>
      <c r="L275" s="31"/>
    </row>
    <row r="276" spans="1:12" ht="19.5" customHeight="1">
      <c r="A276" s="81">
        <v>2730</v>
      </c>
      <c r="B276" s="108" t="s">
        <v>5</v>
      </c>
      <c r="C276" s="82">
        <v>3</v>
      </c>
      <c r="D276" s="83">
        <v>0</v>
      </c>
      <c r="E276" s="79" t="s">
        <v>265</v>
      </c>
      <c r="F276" s="29">
        <f aca="true" t="shared" si="68" ref="F276:L276">SUM(F278:F281)</f>
        <v>0</v>
      </c>
      <c r="G276" s="29">
        <f t="shared" si="68"/>
        <v>0</v>
      </c>
      <c r="H276" s="80">
        <f t="shared" si="68"/>
        <v>0</v>
      </c>
      <c r="I276" s="29">
        <f t="shared" si="68"/>
        <v>0</v>
      </c>
      <c r="J276" s="80">
        <f t="shared" si="68"/>
        <v>0</v>
      </c>
      <c r="K276" s="29">
        <f t="shared" si="68"/>
        <v>0</v>
      </c>
      <c r="L276" s="29">
        <f t="shared" si="68"/>
        <v>0</v>
      </c>
    </row>
    <row r="277" spans="1:12" s="84" customFormat="1" ht="10.5" customHeight="1">
      <c r="A277" s="81"/>
      <c r="B277" s="73"/>
      <c r="C277" s="82"/>
      <c r="D277" s="83"/>
      <c r="E277" s="79" t="s">
        <v>429</v>
      </c>
      <c r="F277" s="29"/>
      <c r="G277" s="29"/>
      <c r="H277" s="80"/>
      <c r="I277" s="29"/>
      <c r="J277" s="80"/>
      <c r="K277" s="29"/>
      <c r="L277" s="29"/>
    </row>
    <row r="278" spans="1:12" ht="24.75" customHeight="1" thickBot="1">
      <c r="A278" s="81">
        <v>2731</v>
      </c>
      <c r="B278" s="108" t="s">
        <v>5</v>
      </c>
      <c r="C278" s="82">
        <v>3</v>
      </c>
      <c r="D278" s="83">
        <v>1</v>
      </c>
      <c r="E278" s="79" t="s">
        <v>266</v>
      </c>
      <c r="F278" s="31">
        <f>SUM(G278:H278)</f>
        <v>0</v>
      </c>
      <c r="G278" s="31"/>
      <c r="H278" s="96"/>
      <c r="I278" s="31"/>
      <c r="J278" s="96"/>
      <c r="K278" s="31"/>
      <c r="L278" s="31"/>
    </row>
    <row r="279" spans="1:12" ht="23.25" customHeight="1" thickBot="1">
      <c r="A279" s="81">
        <v>2732</v>
      </c>
      <c r="B279" s="108" t="s">
        <v>5</v>
      </c>
      <c r="C279" s="82">
        <v>3</v>
      </c>
      <c r="D279" s="83">
        <v>2</v>
      </c>
      <c r="E279" s="79" t="s">
        <v>267</v>
      </c>
      <c r="F279" s="31">
        <f>SUM(G279:H279)</f>
        <v>0</v>
      </c>
      <c r="G279" s="31"/>
      <c r="H279" s="96"/>
      <c r="I279" s="31"/>
      <c r="J279" s="96"/>
      <c r="K279" s="31"/>
      <c r="L279" s="31"/>
    </row>
    <row r="280" spans="1:12" ht="26.25" customHeight="1" thickBot="1">
      <c r="A280" s="81">
        <v>2733</v>
      </c>
      <c r="B280" s="108" t="s">
        <v>5</v>
      </c>
      <c r="C280" s="82">
        <v>3</v>
      </c>
      <c r="D280" s="83">
        <v>3</v>
      </c>
      <c r="E280" s="79" t="s">
        <v>268</v>
      </c>
      <c r="F280" s="31">
        <f>SUM(G280:H280)</f>
        <v>0</v>
      </c>
      <c r="G280" s="31"/>
      <c r="H280" s="96"/>
      <c r="I280" s="31"/>
      <c r="J280" s="96"/>
      <c r="K280" s="31"/>
      <c r="L280" s="31"/>
    </row>
    <row r="281" spans="1:12" ht="39" customHeight="1" thickBot="1">
      <c r="A281" s="81">
        <v>2734</v>
      </c>
      <c r="B281" s="108" t="s">
        <v>5</v>
      </c>
      <c r="C281" s="82">
        <v>3</v>
      </c>
      <c r="D281" s="83">
        <v>4</v>
      </c>
      <c r="E281" s="79" t="s">
        <v>269</v>
      </c>
      <c r="F281" s="31">
        <f>SUM(G281:H281)</f>
        <v>0</v>
      </c>
      <c r="G281" s="31"/>
      <c r="H281" s="96"/>
      <c r="I281" s="31"/>
      <c r="J281" s="96"/>
      <c r="K281" s="31"/>
      <c r="L281" s="31"/>
    </row>
    <row r="282" spans="1:12" ht="26.25" customHeight="1">
      <c r="A282" s="81">
        <v>2740</v>
      </c>
      <c r="B282" s="108" t="s">
        <v>5</v>
      </c>
      <c r="C282" s="82">
        <v>4</v>
      </c>
      <c r="D282" s="83">
        <v>0</v>
      </c>
      <c r="E282" s="79" t="s">
        <v>270</v>
      </c>
      <c r="F282" s="29">
        <f aca="true" t="shared" si="69" ref="F282:L282">SUM(F284)</f>
        <v>0</v>
      </c>
      <c r="G282" s="29">
        <f t="shared" si="69"/>
        <v>0</v>
      </c>
      <c r="H282" s="80">
        <f t="shared" si="69"/>
        <v>0</v>
      </c>
      <c r="I282" s="29">
        <f t="shared" si="69"/>
        <v>0</v>
      </c>
      <c r="J282" s="80">
        <f t="shared" si="69"/>
        <v>0</v>
      </c>
      <c r="K282" s="29">
        <f t="shared" si="69"/>
        <v>0</v>
      </c>
      <c r="L282" s="29">
        <f t="shared" si="69"/>
        <v>0</v>
      </c>
    </row>
    <row r="283" spans="1:12" s="84" customFormat="1" ht="17.25" customHeight="1">
      <c r="A283" s="81"/>
      <c r="B283" s="73"/>
      <c r="C283" s="82"/>
      <c r="D283" s="83"/>
      <c r="E283" s="79" t="s">
        <v>429</v>
      </c>
      <c r="F283" s="29"/>
      <c r="G283" s="29"/>
      <c r="H283" s="80"/>
      <c r="I283" s="29"/>
      <c r="J283" s="80"/>
      <c r="K283" s="29"/>
      <c r="L283" s="29"/>
    </row>
    <row r="284" spans="1:12" ht="27.75" customHeight="1" thickBot="1">
      <c r="A284" s="81">
        <v>2741</v>
      </c>
      <c r="B284" s="108" t="s">
        <v>5</v>
      </c>
      <c r="C284" s="82">
        <v>4</v>
      </c>
      <c r="D284" s="83">
        <v>1</v>
      </c>
      <c r="E284" s="79" t="s">
        <v>270</v>
      </c>
      <c r="F284" s="31">
        <f>SUM(G284:H284)</f>
        <v>0</v>
      </c>
      <c r="G284" s="31"/>
      <c r="H284" s="96"/>
      <c r="I284" s="31"/>
      <c r="J284" s="96"/>
      <c r="K284" s="31"/>
      <c r="L284" s="31"/>
    </row>
    <row r="285" spans="1:12" ht="39.75" customHeight="1">
      <c r="A285" s="81">
        <v>2750</v>
      </c>
      <c r="B285" s="108" t="s">
        <v>5</v>
      </c>
      <c r="C285" s="82">
        <v>5</v>
      </c>
      <c r="D285" s="83">
        <v>0</v>
      </c>
      <c r="E285" s="79" t="s">
        <v>271</v>
      </c>
      <c r="F285" s="29">
        <f aca="true" t="shared" si="70" ref="F285:L285">SUM(F287)</f>
        <v>0</v>
      </c>
      <c r="G285" s="29">
        <f t="shared" si="70"/>
        <v>0</v>
      </c>
      <c r="H285" s="80">
        <f t="shared" si="70"/>
        <v>0</v>
      </c>
      <c r="I285" s="29">
        <f t="shared" si="70"/>
        <v>0</v>
      </c>
      <c r="J285" s="80">
        <f t="shared" si="70"/>
        <v>0</v>
      </c>
      <c r="K285" s="29">
        <f t="shared" si="70"/>
        <v>0</v>
      </c>
      <c r="L285" s="29">
        <f t="shared" si="70"/>
        <v>0</v>
      </c>
    </row>
    <row r="286" spans="1:12" s="84" customFormat="1" ht="15.75" customHeight="1">
      <c r="A286" s="81"/>
      <c r="B286" s="73"/>
      <c r="C286" s="82"/>
      <c r="D286" s="83"/>
      <c r="E286" s="79" t="s">
        <v>429</v>
      </c>
      <c r="F286" s="29"/>
      <c r="G286" s="29"/>
      <c r="H286" s="80"/>
      <c r="I286" s="29"/>
      <c r="J286" s="80"/>
      <c r="K286" s="29"/>
      <c r="L286" s="29"/>
    </row>
    <row r="287" spans="1:12" ht="37.5" customHeight="1" thickBot="1">
      <c r="A287" s="81">
        <v>2751</v>
      </c>
      <c r="B287" s="108" t="s">
        <v>5</v>
      </c>
      <c r="C287" s="82">
        <v>5</v>
      </c>
      <c r="D287" s="83">
        <v>1</v>
      </c>
      <c r="E287" s="79" t="s">
        <v>271</v>
      </c>
      <c r="F287" s="31">
        <f>SUM(G287:H287)</f>
        <v>0</v>
      </c>
      <c r="G287" s="31"/>
      <c r="H287" s="96"/>
      <c r="I287" s="31"/>
      <c r="J287" s="96"/>
      <c r="K287" s="31"/>
      <c r="L287" s="31"/>
    </row>
    <row r="288" spans="1:12" ht="26.25" customHeight="1">
      <c r="A288" s="81">
        <v>2760</v>
      </c>
      <c r="B288" s="108" t="s">
        <v>5</v>
      </c>
      <c r="C288" s="82">
        <v>6</v>
      </c>
      <c r="D288" s="83">
        <v>0</v>
      </c>
      <c r="E288" s="79" t="s">
        <v>272</v>
      </c>
      <c r="F288" s="29">
        <f aca="true" t="shared" si="71" ref="F288:L288">SUM(F290:F291)</f>
        <v>0</v>
      </c>
      <c r="G288" s="29">
        <f t="shared" si="71"/>
        <v>0</v>
      </c>
      <c r="H288" s="80">
        <f t="shared" si="71"/>
        <v>0</v>
      </c>
      <c r="I288" s="29">
        <f t="shared" si="71"/>
        <v>0</v>
      </c>
      <c r="J288" s="80">
        <f t="shared" si="71"/>
        <v>0</v>
      </c>
      <c r="K288" s="29">
        <f t="shared" si="71"/>
        <v>0</v>
      </c>
      <c r="L288" s="29">
        <f t="shared" si="71"/>
        <v>0</v>
      </c>
    </row>
    <row r="289" spans="1:12" s="84" customFormat="1" ht="16.5" customHeight="1">
      <c r="A289" s="81"/>
      <c r="B289" s="73"/>
      <c r="C289" s="82"/>
      <c r="D289" s="83"/>
      <c r="E289" s="79" t="s">
        <v>429</v>
      </c>
      <c r="F289" s="29"/>
      <c r="G289" s="29"/>
      <c r="H289" s="80"/>
      <c r="I289" s="29"/>
      <c r="J289" s="80"/>
      <c r="K289" s="29"/>
      <c r="L289" s="29"/>
    </row>
    <row r="290" spans="1:12" ht="24.75" thickBot="1">
      <c r="A290" s="81">
        <v>2761</v>
      </c>
      <c r="B290" s="108" t="s">
        <v>5</v>
      </c>
      <c r="C290" s="82">
        <v>6</v>
      </c>
      <c r="D290" s="83">
        <v>1</v>
      </c>
      <c r="E290" s="79" t="s">
        <v>7</v>
      </c>
      <c r="F290" s="31">
        <f>SUM(G290:H290)</f>
        <v>0</v>
      </c>
      <c r="G290" s="31"/>
      <c r="H290" s="96"/>
      <c r="I290" s="31"/>
      <c r="J290" s="96"/>
      <c r="K290" s="31"/>
      <c r="L290" s="31"/>
    </row>
    <row r="291" spans="1:12" ht="23.25" customHeight="1" thickBot="1">
      <c r="A291" s="81">
        <v>2762</v>
      </c>
      <c r="B291" s="108" t="s">
        <v>5</v>
      </c>
      <c r="C291" s="82">
        <v>6</v>
      </c>
      <c r="D291" s="83">
        <v>2</v>
      </c>
      <c r="E291" s="79" t="s">
        <v>272</v>
      </c>
      <c r="F291" s="31">
        <f>SUM(G291:H291)</f>
        <v>0</v>
      </c>
      <c r="G291" s="31"/>
      <c r="H291" s="96"/>
      <c r="I291" s="31"/>
      <c r="J291" s="96"/>
      <c r="K291" s="31"/>
      <c r="L291" s="31"/>
    </row>
    <row r="292" spans="1:12" s="78" customFormat="1" ht="37.5" customHeight="1">
      <c r="A292" s="81">
        <v>2800</v>
      </c>
      <c r="B292" s="108" t="s">
        <v>8</v>
      </c>
      <c r="C292" s="109">
        <v>0</v>
      </c>
      <c r="D292" s="110">
        <v>0</v>
      </c>
      <c r="E292" s="111" t="s">
        <v>708</v>
      </c>
      <c r="F292" s="97">
        <f aca="true" t="shared" si="72" ref="F292:L292">SUM(F294,F297,F310,F316,F321,F324)</f>
        <v>21103.6</v>
      </c>
      <c r="G292" s="97">
        <f t="shared" si="72"/>
        <v>21103.6</v>
      </c>
      <c r="H292" s="107">
        <f t="shared" si="72"/>
        <v>0</v>
      </c>
      <c r="I292" s="97">
        <f t="shared" si="72"/>
        <v>5178.6</v>
      </c>
      <c r="J292" s="107">
        <f t="shared" si="72"/>
        <v>10028.6</v>
      </c>
      <c r="K292" s="97">
        <f t="shared" si="72"/>
        <v>16378.6</v>
      </c>
      <c r="L292" s="97">
        <f t="shared" si="72"/>
        <v>21103.6</v>
      </c>
    </row>
    <row r="293" spans="1:12" ht="11.25" customHeight="1">
      <c r="A293" s="72"/>
      <c r="B293" s="73"/>
      <c r="C293" s="74"/>
      <c r="D293" s="75"/>
      <c r="E293" s="79" t="s">
        <v>428</v>
      </c>
      <c r="F293" s="37"/>
      <c r="G293" s="37"/>
      <c r="H293" s="106"/>
      <c r="I293" s="37"/>
      <c r="J293" s="106"/>
      <c r="K293" s="37"/>
      <c r="L293" s="37"/>
    </row>
    <row r="294" spans="1:12" ht="18.75" customHeight="1">
      <c r="A294" s="81">
        <v>2810</v>
      </c>
      <c r="B294" s="108" t="s">
        <v>8</v>
      </c>
      <c r="C294" s="82">
        <v>1</v>
      </c>
      <c r="D294" s="83">
        <v>0</v>
      </c>
      <c r="E294" s="79" t="s">
        <v>273</v>
      </c>
      <c r="F294" s="97">
        <f aca="true" t="shared" si="73" ref="F294:L294">SUM(F296)</f>
        <v>0</v>
      </c>
      <c r="G294" s="97">
        <f t="shared" si="73"/>
        <v>0</v>
      </c>
      <c r="H294" s="107">
        <f t="shared" si="73"/>
        <v>0</v>
      </c>
      <c r="I294" s="97">
        <f t="shared" si="73"/>
        <v>0</v>
      </c>
      <c r="J294" s="107">
        <f t="shared" si="73"/>
        <v>0</v>
      </c>
      <c r="K294" s="97">
        <f t="shared" si="73"/>
        <v>0</v>
      </c>
      <c r="L294" s="97">
        <f t="shared" si="73"/>
        <v>0</v>
      </c>
    </row>
    <row r="295" spans="1:12" s="84" customFormat="1" ht="12.75" customHeight="1">
      <c r="A295" s="81"/>
      <c r="B295" s="73"/>
      <c r="C295" s="82"/>
      <c r="D295" s="83"/>
      <c r="E295" s="79" t="s">
        <v>429</v>
      </c>
      <c r="F295" s="29"/>
      <c r="G295" s="29"/>
      <c r="H295" s="80"/>
      <c r="I295" s="29"/>
      <c r="J295" s="80"/>
      <c r="K295" s="29"/>
      <c r="L295" s="29"/>
    </row>
    <row r="296" spans="1:12" ht="16.5" customHeight="1" thickBot="1">
      <c r="A296" s="81">
        <v>2811</v>
      </c>
      <c r="B296" s="108" t="s">
        <v>8</v>
      </c>
      <c r="C296" s="82">
        <v>1</v>
      </c>
      <c r="D296" s="83">
        <v>1</v>
      </c>
      <c r="E296" s="79" t="s">
        <v>273</v>
      </c>
      <c r="F296" s="31">
        <f>SUM(G296:H296)</f>
        <v>0</v>
      </c>
      <c r="G296" s="31"/>
      <c r="H296" s="31"/>
      <c r="I296" s="31"/>
      <c r="J296" s="31"/>
      <c r="K296" s="31"/>
      <c r="L296" s="31"/>
    </row>
    <row r="297" spans="1:12" ht="17.25" customHeight="1">
      <c r="A297" s="81">
        <v>2820</v>
      </c>
      <c r="B297" s="108" t="s">
        <v>8</v>
      </c>
      <c r="C297" s="82">
        <v>2</v>
      </c>
      <c r="D297" s="83">
        <v>0</v>
      </c>
      <c r="E297" s="111" t="s">
        <v>276</v>
      </c>
      <c r="F297" s="97">
        <f>F299+F302+F303+F304</f>
        <v>21103.6</v>
      </c>
      <c r="G297" s="97">
        <f aca="true" t="shared" si="74" ref="G297:L297">SUM(G299,G302,G303,G304,G307,G308,G309)</f>
        <v>21103.6</v>
      </c>
      <c r="H297" s="97">
        <f t="shared" si="74"/>
        <v>0</v>
      </c>
      <c r="I297" s="97">
        <f t="shared" si="74"/>
        <v>5178.6</v>
      </c>
      <c r="J297" s="97">
        <f t="shared" si="74"/>
        <v>10028.6</v>
      </c>
      <c r="K297" s="97">
        <f t="shared" si="74"/>
        <v>16378.6</v>
      </c>
      <c r="L297" s="97">
        <f t="shared" si="74"/>
        <v>21103.6</v>
      </c>
    </row>
    <row r="298" spans="1:12" s="84" customFormat="1" ht="10.5" customHeight="1">
      <c r="A298" s="81"/>
      <c r="B298" s="73"/>
      <c r="C298" s="82"/>
      <c r="D298" s="83"/>
      <c r="E298" s="79" t="s">
        <v>429</v>
      </c>
      <c r="F298" s="29"/>
      <c r="G298" s="29"/>
      <c r="H298" s="80"/>
      <c r="I298" s="29"/>
      <c r="J298" s="80"/>
      <c r="K298" s="29"/>
      <c r="L298" s="29"/>
    </row>
    <row r="299" spans="1:12" ht="16.5" thickBot="1">
      <c r="A299" s="81">
        <v>2821</v>
      </c>
      <c r="B299" s="108" t="s">
        <v>8</v>
      </c>
      <c r="C299" s="82">
        <v>2</v>
      </c>
      <c r="D299" s="83">
        <v>1</v>
      </c>
      <c r="E299" s="111" t="s">
        <v>9</v>
      </c>
      <c r="F299" s="31">
        <f>F300+F301</f>
        <v>17571</v>
      </c>
      <c r="G299" s="31">
        <f aca="true" t="shared" si="75" ref="G299:L299">SUM(G300:G301)</f>
        <v>17571</v>
      </c>
      <c r="H299" s="31">
        <f t="shared" si="75"/>
        <v>0</v>
      </c>
      <c r="I299" s="31">
        <f t="shared" si="75"/>
        <v>4596</v>
      </c>
      <c r="J299" s="31">
        <f t="shared" si="75"/>
        <v>9096</v>
      </c>
      <c r="K299" s="31">
        <f t="shared" si="75"/>
        <v>13096</v>
      </c>
      <c r="L299" s="31">
        <f t="shared" si="75"/>
        <v>17571</v>
      </c>
    </row>
    <row r="300" spans="1:12" ht="40.5" customHeight="1" thickBot="1">
      <c r="A300" s="81"/>
      <c r="B300" s="108"/>
      <c r="C300" s="82"/>
      <c r="D300" s="83"/>
      <c r="E300" s="226" t="s">
        <v>658</v>
      </c>
      <c r="F300" s="31">
        <f>SUM(G300:H300)</f>
        <v>17571</v>
      </c>
      <c r="G300" s="29">
        <v>17571</v>
      </c>
      <c r="H300" s="80"/>
      <c r="I300" s="273">
        <v>4596</v>
      </c>
      <c r="J300" s="274">
        <v>9096</v>
      </c>
      <c r="K300" s="274">
        <v>13096</v>
      </c>
      <c r="L300" s="275">
        <v>17571</v>
      </c>
    </row>
    <row r="301" spans="1:12" ht="16.5" thickBot="1">
      <c r="A301" s="81"/>
      <c r="B301" s="108"/>
      <c r="C301" s="82"/>
      <c r="D301" s="83"/>
      <c r="E301" s="79"/>
      <c r="F301" s="31">
        <f>SUM(G301:H301)</f>
        <v>0</v>
      </c>
      <c r="G301" s="29"/>
      <c r="H301" s="80"/>
      <c r="I301" s="29"/>
      <c r="J301" s="80"/>
      <c r="K301" s="29"/>
      <c r="L301" s="29"/>
    </row>
    <row r="302" spans="1:12" ht="16.5" thickBot="1">
      <c r="A302" s="81">
        <v>2822</v>
      </c>
      <c r="B302" s="108" t="s">
        <v>8</v>
      </c>
      <c r="C302" s="82">
        <v>2</v>
      </c>
      <c r="D302" s="83">
        <v>2</v>
      </c>
      <c r="E302" s="79" t="s">
        <v>10</v>
      </c>
      <c r="F302" s="31">
        <f>SUM(G302:H302)</f>
        <v>0</v>
      </c>
      <c r="G302" s="29"/>
      <c r="H302" s="29"/>
      <c r="I302" s="29"/>
      <c r="J302" s="29"/>
      <c r="K302" s="29"/>
      <c r="L302" s="29"/>
    </row>
    <row r="303" spans="1:12" ht="24" customHeight="1" thickBot="1">
      <c r="A303" s="81">
        <v>2823</v>
      </c>
      <c r="B303" s="108" t="s">
        <v>8</v>
      </c>
      <c r="C303" s="82">
        <v>2</v>
      </c>
      <c r="D303" s="83">
        <v>3</v>
      </c>
      <c r="E303" s="79" t="s">
        <v>45</v>
      </c>
      <c r="F303" s="31">
        <f>SUM(G303:H303)</f>
        <v>0</v>
      </c>
      <c r="G303" s="129"/>
      <c r="H303" s="129"/>
      <c r="I303" s="129"/>
      <c r="J303" s="129"/>
      <c r="K303" s="129"/>
      <c r="L303" s="129"/>
    </row>
    <row r="304" spans="1:12" ht="16.5" thickBot="1">
      <c r="A304" s="81">
        <v>2824</v>
      </c>
      <c r="B304" s="108" t="s">
        <v>8</v>
      </c>
      <c r="C304" s="82">
        <v>2</v>
      </c>
      <c r="D304" s="83">
        <v>4</v>
      </c>
      <c r="E304" s="111" t="s">
        <v>11</v>
      </c>
      <c r="F304" s="129">
        <f aca="true" t="shared" si="76" ref="F304:F309">SUM(G304:H304)</f>
        <v>3532.6</v>
      </c>
      <c r="G304" s="97">
        <f aca="true" t="shared" si="77" ref="G304:L304">SUM(G305:G306)</f>
        <v>3532.6</v>
      </c>
      <c r="H304" s="97">
        <f t="shared" si="77"/>
        <v>0</v>
      </c>
      <c r="I304" s="97">
        <f t="shared" si="77"/>
        <v>582.6</v>
      </c>
      <c r="J304" s="97">
        <f t="shared" si="77"/>
        <v>932.6</v>
      </c>
      <c r="K304" s="97">
        <f t="shared" si="77"/>
        <v>3282.6</v>
      </c>
      <c r="L304" s="97">
        <f t="shared" si="77"/>
        <v>3532.6</v>
      </c>
    </row>
    <row r="305" spans="1:12" ht="24.75" thickBot="1">
      <c r="A305" s="81"/>
      <c r="B305" s="108"/>
      <c r="C305" s="82"/>
      <c r="D305" s="83"/>
      <c r="E305" s="228" t="s">
        <v>664</v>
      </c>
      <c r="F305" s="31">
        <f t="shared" si="76"/>
        <v>2500</v>
      </c>
      <c r="G305" s="29">
        <v>2500</v>
      </c>
      <c r="H305" s="80"/>
      <c r="I305" s="29">
        <v>150</v>
      </c>
      <c r="J305" s="80">
        <v>300</v>
      </c>
      <c r="K305" s="29">
        <v>2450</v>
      </c>
      <c r="L305" s="29">
        <v>2500</v>
      </c>
    </row>
    <row r="306" spans="1:12" ht="16.5" thickBot="1">
      <c r="A306" s="81"/>
      <c r="B306" s="108"/>
      <c r="C306" s="82"/>
      <c r="D306" s="83"/>
      <c r="E306" s="228" t="s">
        <v>657</v>
      </c>
      <c r="F306" s="31">
        <f t="shared" si="76"/>
        <v>1032.6</v>
      </c>
      <c r="G306" s="29">
        <v>1032.6</v>
      </c>
      <c r="H306" s="80"/>
      <c r="I306" s="29">
        <v>432.6</v>
      </c>
      <c r="J306" s="80">
        <v>632.6</v>
      </c>
      <c r="K306" s="29">
        <v>832.6</v>
      </c>
      <c r="L306" s="29">
        <v>1032.6</v>
      </c>
    </row>
    <row r="307" spans="1:12" ht="16.5" thickBot="1">
      <c r="A307" s="81">
        <v>2825</v>
      </c>
      <c r="B307" s="108" t="s">
        <v>8</v>
      </c>
      <c r="C307" s="82">
        <v>2</v>
      </c>
      <c r="D307" s="83">
        <v>5</v>
      </c>
      <c r="E307" s="79" t="s">
        <v>12</v>
      </c>
      <c r="F307" s="129">
        <f t="shared" si="76"/>
        <v>0</v>
      </c>
      <c r="G307" s="97"/>
      <c r="H307" s="97"/>
      <c r="I307" s="97"/>
      <c r="J307" s="97"/>
      <c r="K307" s="97"/>
      <c r="L307" s="97"/>
    </row>
    <row r="308" spans="1:12" ht="16.5" thickBot="1">
      <c r="A308" s="81">
        <v>2826</v>
      </c>
      <c r="B308" s="108" t="s">
        <v>8</v>
      </c>
      <c r="C308" s="82">
        <v>2</v>
      </c>
      <c r="D308" s="83">
        <v>6</v>
      </c>
      <c r="E308" s="79" t="s">
        <v>13</v>
      </c>
      <c r="F308" s="31">
        <f t="shared" si="76"/>
        <v>0</v>
      </c>
      <c r="G308" s="29"/>
      <c r="H308" s="80"/>
      <c r="I308" s="29"/>
      <c r="J308" s="80"/>
      <c r="K308" s="29"/>
      <c r="L308" s="29"/>
    </row>
    <row r="309" spans="1:12" ht="24.75" thickBot="1">
      <c r="A309" s="81">
        <v>2827</v>
      </c>
      <c r="B309" s="108" t="s">
        <v>8</v>
      </c>
      <c r="C309" s="82">
        <v>2</v>
      </c>
      <c r="D309" s="83">
        <v>7</v>
      </c>
      <c r="E309" s="79" t="s">
        <v>14</v>
      </c>
      <c r="F309" s="31">
        <f t="shared" si="76"/>
        <v>0</v>
      </c>
      <c r="G309" s="29"/>
      <c r="H309" s="29"/>
      <c r="I309" s="29"/>
      <c r="J309" s="29"/>
      <c r="K309" s="29"/>
      <c r="L309" s="29"/>
    </row>
    <row r="310" spans="1:12" ht="36.75" customHeight="1">
      <c r="A310" s="81">
        <v>2830</v>
      </c>
      <c r="B310" s="108" t="s">
        <v>8</v>
      </c>
      <c r="C310" s="82">
        <v>3</v>
      </c>
      <c r="D310" s="83">
        <v>0</v>
      </c>
      <c r="E310" s="79" t="s">
        <v>277</v>
      </c>
      <c r="F310" s="29">
        <f aca="true" t="shared" si="78" ref="F310:L310">SUM(F312:F313)</f>
        <v>0</v>
      </c>
      <c r="G310" s="29">
        <f t="shared" si="78"/>
        <v>0</v>
      </c>
      <c r="H310" s="29">
        <f t="shared" si="78"/>
        <v>0</v>
      </c>
      <c r="I310" s="29">
        <f t="shared" si="78"/>
        <v>0</v>
      </c>
      <c r="J310" s="29">
        <f t="shared" si="78"/>
        <v>0</v>
      </c>
      <c r="K310" s="29">
        <f t="shared" si="78"/>
        <v>0</v>
      </c>
      <c r="L310" s="29">
        <f t="shared" si="78"/>
        <v>0</v>
      </c>
    </row>
    <row r="311" spans="1:12" s="84" customFormat="1" ht="15" customHeight="1">
      <c r="A311" s="81"/>
      <c r="B311" s="73"/>
      <c r="C311" s="82"/>
      <c r="D311" s="83"/>
      <c r="E311" s="79" t="s">
        <v>429</v>
      </c>
      <c r="F311" s="29"/>
      <c r="G311" s="29"/>
      <c r="H311" s="80"/>
      <c r="I311" s="29"/>
      <c r="J311" s="80"/>
      <c r="K311" s="29"/>
      <c r="L311" s="29"/>
    </row>
    <row r="312" spans="1:12" ht="19.5" customHeight="1" thickBot="1">
      <c r="A312" s="81">
        <v>2831</v>
      </c>
      <c r="B312" s="108" t="s">
        <v>8</v>
      </c>
      <c r="C312" s="82">
        <v>3</v>
      </c>
      <c r="D312" s="83">
        <v>1</v>
      </c>
      <c r="E312" s="79" t="s">
        <v>46</v>
      </c>
      <c r="F312" s="31">
        <f>SUM(G312:H312)</f>
        <v>0</v>
      </c>
      <c r="G312" s="29"/>
      <c r="H312" s="80"/>
      <c r="I312" s="29"/>
      <c r="J312" s="80"/>
      <c r="K312" s="29"/>
      <c r="L312" s="29"/>
    </row>
    <row r="313" spans="1:12" ht="16.5" thickBot="1">
      <c r="A313" s="81">
        <v>2832</v>
      </c>
      <c r="B313" s="108" t="s">
        <v>8</v>
      </c>
      <c r="C313" s="82">
        <v>3</v>
      </c>
      <c r="D313" s="83">
        <v>2</v>
      </c>
      <c r="E313" s="79" t="s">
        <v>51</v>
      </c>
      <c r="F313" s="31">
        <f>SUM(G313:H313)</f>
        <v>0</v>
      </c>
      <c r="G313" s="29">
        <f aca="true" t="shared" si="79" ref="G313:L313">G314</f>
        <v>0</v>
      </c>
      <c r="H313" s="29">
        <f t="shared" si="79"/>
        <v>0</v>
      </c>
      <c r="I313" s="29">
        <f t="shared" si="79"/>
        <v>0</v>
      </c>
      <c r="J313" s="29">
        <f t="shared" si="79"/>
        <v>0</v>
      </c>
      <c r="K313" s="29">
        <f t="shared" si="79"/>
        <v>0</v>
      </c>
      <c r="L313" s="29">
        <f t="shared" si="79"/>
        <v>0</v>
      </c>
    </row>
    <row r="314" spans="1:12" ht="16.5" thickBot="1">
      <c r="A314" s="81"/>
      <c r="B314" s="108"/>
      <c r="C314" s="82"/>
      <c r="D314" s="83"/>
      <c r="E314" s="79">
        <v>4819</v>
      </c>
      <c r="F314" s="31">
        <f>SUM(G314:H314)</f>
        <v>0</v>
      </c>
      <c r="G314" s="29"/>
      <c r="H314" s="80">
        <v>0</v>
      </c>
      <c r="I314" s="29"/>
      <c r="J314" s="80"/>
      <c r="K314" s="29"/>
      <c r="L314" s="29"/>
    </row>
    <row r="315" spans="1:12" ht="18.75" customHeight="1" thickBot="1">
      <c r="A315" s="81">
        <v>2833</v>
      </c>
      <c r="B315" s="108" t="s">
        <v>8</v>
      </c>
      <c r="C315" s="82">
        <v>3</v>
      </c>
      <c r="D315" s="83">
        <v>3</v>
      </c>
      <c r="E315" s="79" t="s">
        <v>52</v>
      </c>
      <c r="F315" s="31">
        <f>SUM(G315:H315)</f>
        <v>0</v>
      </c>
      <c r="G315" s="29"/>
      <c r="H315" s="80"/>
      <c r="I315" s="29"/>
      <c r="J315" s="80"/>
      <c r="K315" s="29"/>
      <c r="L315" s="29"/>
    </row>
    <row r="316" spans="1:12" ht="25.5" customHeight="1">
      <c r="A316" s="81">
        <v>2840</v>
      </c>
      <c r="B316" s="108" t="s">
        <v>8</v>
      </c>
      <c r="C316" s="82">
        <v>4</v>
      </c>
      <c r="D316" s="83">
        <v>0</v>
      </c>
      <c r="E316" s="79" t="s">
        <v>53</v>
      </c>
      <c r="F316" s="29">
        <f aca="true" t="shared" si="80" ref="F316:L316">SUM(F318:F320)</f>
        <v>0</v>
      </c>
      <c r="G316" s="29">
        <f t="shared" si="80"/>
        <v>0</v>
      </c>
      <c r="H316" s="80">
        <f t="shared" si="80"/>
        <v>0</v>
      </c>
      <c r="I316" s="29">
        <f t="shared" si="80"/>
        <v>0</v>
      </c>
      <c r="J316" s="80">
        <f t="shared" si="80"/>
        <v>0</v>
      </c>
      <c r="K316" s="29">
        <f t="shared" si="80"/>
        <v>0</v>
      </c>
      <c r="L316" s="29">
        <f t="shared" si="80"/>
        <v>0</v>
      </c>
    </row>
    <row r="317" spans="1:12" s="84" customFormat="1" ht="10.5" customHeight="1">
      <c r="A317" s="81"/>
      <c r="B317" s="73"/>
      <c r="C317" s="82"/>
      <c r="D317" s="83"/>
      <c r="E317" s="79" t="s">
        <v>429</v>
      </c>
      <c r="F317" s="29"/>
      <c r="G317" s="29"/>
      <c r="H317" s="80"/>
      <c r="I317" s="29"/>
      <c r="J317" s="80"/>
      <c r="K317" s="29"/>
      <c r="L317" s="29"/>
    </row>
    <row r="318" spans="1:12" ht="19.5" customHeight="1" thickBot="1">
      <c r="A318" s="81">
        <v>2841</v>
      </c>
      <c r="B318" s="108" t="s">
        <v>8</v>
      </c>
      <c r="C318" s="82">
        <v>4</v>
      </c>
      <c r="D318" s="83">
        <v>1</v>
      </c>
      <c r="E318" s="79" t="s">
        <v>54</v>
      </c>
      <c r="F318" s="31">
        <f>SUM(G318:H318)</f>
        <v>0</v>
      </c>
      <c r="G318" s="29"/>
      <c r="H318" s="80"/>
      <c r="I318" s="29"/>
      <c r="J318" s="80"/>
      <c r="K318" s="29"/>
      <c r="L318" s="29"/>
    </row>
    <row r="319" spans="1:12" ht="36" customHeight="1" thickBot="1">
      <c r="A319" s="81">
        <v>2842</v>
      </c>
      <c r="B319" s="108" t="s">
        <v>8</v>
      </c>
      <c r="C319" s="82">
        <v>4</v>
      </c>
      <c r="D319" s="83">
        <v>2</v>
      </c>
      <c r="E319" s="79" t="s">
        <v>55</v>
      </c>
      <c r="F319" s="31">
        <f>SUM(G319:H319)</f>
        <v>0</v>
      </c>
      <c r="G319" s="29"/>
      <c r="H319" s="80"/>
      <c r="I319" s="29"/>
      <c r="J319" s="80"/>
      <c r="K319" s="29"/>
      <c r="L319" s="29"/>
    </row>
    <row r="320" spans="1:12" ht="27" customHeight="1" thickBot="1">
      <c r="A320" s="81">
        <v>2843</v>
      </c>
      <c r="B320" s="108" t="s">
        <v>8</v>
      </c>
      <c r="C320" s="82">
        <v>4</v>
      </c>
      <c r="D320" s="83">
        <v>3</v>
      </c>
      <c r="E320" s="79" t="s">
        <v>53</v>
      </c>
      <c r="F320" s="31">
        <f>SUM(G320:H320)</f>
        <v>0</v>
      </c>
      <c r="G320" s="29"/>
      <c r="H320" s="80"/>
      <c r="I320" s="29"/>
      <c r="J320" s="80"/>
      <c r="K320" s="29"/>
      <c r="L320" s="29"/>
    </row>
    <row r="321" spans="1:12" ht="36.75" customHeight="1">
      <c r="A321" s="81">
        <v>2850</v>
      </c>
      <c r="B321" s="108" t="s">
        <v>8</v>
      </c>
      <c r="C321" s="82">
        <v>5</v>
      </c>
      <c r="D321" s="83">
        <v>0</v>
      </c>
      <c r="E321" s="132" t="s">
        <v>278</v>
      </c>
      <c r="F321" s="29">
        <f aca="true" t="shared" si="81" ref="F321:L321">SUM(F323)</f>
        <v>0</v>
      </c>
      <c r="G321" s="29">
        <f t="shared" si="81"/>
        <v>0</v>
      </c>
      <c r="H321" s="80">
        <f t="shared" si="81"/>
        <v>0</v>
      </c>
      <c r="I321" s="29">
        <f t="shared" si="81"/>
        <v>0</v>
      </c>
      <c r="J321" s="80">
        <f t="shared" si="81"/>
        <v>0</v>
      </c>
      <c r="K321" s="29">
        <f t="shared" si="81"/>
        <v>0</v>
      </c>
      <c r="L321" s="29">
        <f t="shared" si="81"/>
        <v>0</v>
      </c>
    </row>
    <row r="322" spans="1:12" s="84" customFormat="1" ht="10.5" customHeight="1">
      <c r="A322" s="81"/>
      <c r="B322" s="73"/>
      <c r="C322" s="82"/>
      <c r="D322" s="83"/>
      <c r="E322" s="79" t="s">
        <v>429</v>
      </c>
      <c r="F322" s="29"/>
      <c r="G322" s="29"/>
      <c r="H322" s="80"/>
      <c r="I322" s="29"/>
      <c r="J322" s="80"/>
      <c r="K322" s="29"/>
      <c r="L322" s="29"/>
    </row>
    <row r="323" spans="1:12" ht="24" customHeight="1" thickBot="1">
      <c r="A323" s="81">
        <v>2851</v>
      </c>
      <c r="B323" s="108" t="s">
        <v>8</v>
      </c>
      <c r="C323" s="82">
        <v>5</v>
      </c>
      <c r="D323" s="83">
        <v>1</v>
      </c>
      <c r="E323" s="132" t="s">
        <v>278</v>
      </c>
      <c r="F323" s="31">
        <f>SUM(G323:H323)</f>
        <v>0</v>
      </c>
      <c r="G323" s="31"/>
      <c r="H323" s="96"/>
      <c r="I323" s="31"/>
      <c r="J323" s="96"/>
      <c r="K323" s="31"/>
      <c r="L323" s="31"/>
    </row>
    <row r="324" spans="1:12" ht="27" customHeight="1" thickBot="1">
      <c r="A324" s="81">
        <v>2860</v>
      </c>
      <c r="B324" s="108" t="s">
        <v>8</v>
      </c>
      <c r="C324" s="82">
        <v>6</v>
      </c>
      <c r="D324" s="83">
        <v>0</v>
      </c>
      <c r="E324" s="132" t="s">
        <v>279</v>
      </c>
      <c r="F324" s="33">
        <f aca="true" t="shared" si="82" ref="F324:L324">SUM(F326)</f>
        <v>0</v>
      </c>
      <c r="G324" s="33">
        <f t="shared" si="82"/>
        <v>0</v>
      </c>
      <c r="H324" s="133">
        <f t="shared" si="82"/>
        <v>0</v>
      </c>
      <c r="I324" s="33">
        <f t="shared" si="82"/>
        <v>0</v>
      </c>
      <c r="J324" s="133">
        <f t="shared" si="82"/>
        <v>0</v>
      </c>
      <c r="K324" s="33">
        <f t="shared" si="82"/>
        <v>0</v>
      </c>
      <c r="L324" s="33">
        <f t="shared" si="82"/>
        <v>0</v>
      </c>
    </row>
    <row r="325" spans="1:12" s="84" customFormat="1" ht="10.5" customHeight="1">
      <c r="A325" s="81"/>
      <c r="B325" s="73"/>
      <c r="C325" s="82"/>
      <c r="D325" s="83"/>
      <c r="E325" s="79" t="s">
        <v>429</v>
      </c>
      <c r="F325" s="37"/>
      <c r="G325" s="37"/>
      <c r="H325" s="106"/>
      <c r="I325" s="37"/>
      <c r="J325" s="106"/>
      <c r="K325" s="37"/>
      <c r="L325" s="37"/>
    </row>
    <row r="326" spans="1:12" ht="24" customHeight="1" thickBot="1">
      <c r="A326" s="81">
        <v>2861</v>
      </c>
      <c r="B326" s="108" t="s">
        <v>8</v>
      </c>
      <c r="C326" s="82">
        <v>6</v>
      </c>
      <c r="D326" s="83">
        <v>1</v>
      </c>
      <c r="E326" s="132" t="s">
        <v>279</v>
      </c>
      <c r="F326" s="31">
        <f>F327</f>
        <v>0</v>
      </c>
      <c r="G326" s="31">
        <f aca="true" t="shared" si="83" ref="G326:L326">G327</f>
        <v>0</v>
      </c>
      <c r="H326" s="31">
        <f t="shared" si="83"/>
        <v>0</v>
      </c>
      <c r="I326" s="31">
        <f t="shared" si="83"/>
        <v>0</v>
      </c>
      <c r="J326" s="31">
        <f t="shared" si="83"/>
        <v>0</v>
      </c>
      <c r="K326" s="31">
        <f t="shared" si="83"/>
        <v>0</v>
      </c>
      <c r="L326" s="31">
        <f t="shared" si="83"/>
        <v>0</v>
      </c>
    </row>
    <row r="327" spans="1:12" ht="24" customHeight="1" thickBot="1">
      <c r="A327" s="81"/>
      <c r="B327" s="108"/>
      <c r="C327" s="82"/>
      <c r="D327" s="83"/>
      <c r="E327" s="132">
        <v>4269</v>
      </c>
      <c r="F327" s="31">
        <f>SUM(G327:H327)</f>
        <v>0</v>
      </c>
      <c r="G327" s="90"/>
      <c r="H327" s="104"/>
      <c r="I327" s="90"/>
      <c r="J327" s="104"/>
      <c r="K327" s="90"/>
      <c r="L327" s="90"/>
    </row>
    <row r="328" spans="1:12" s="78" customFormat="1" ht="44.25" customHeight="1" thickBot="1">
      <c r="A328" s="134">
        <v>2900</v>
      </c>
      <c r="B328" s="135" t="s">
        <v>15</v>
      </c>
      <c r="C328" s="109">
        <v>0</v>
      </c>
      <c r="D328" s="110">
        <v>0</v>
      </c>
      <c r="E328" s="111" t="s">
        <v>709</v>
      </c>
      <c r="F328" s="31">
        <f>SUM(G328:H328)</f>
        <v>215372.7</v>
      </c>
      <c r="G328" s="97">
        <f aca="true" t="shared" si="84" ref="G328:L328">SUM(G330,G344,G348,G352,G356,G366,G369,G372)</f>
        <v>215372.7</v>
      </c>
      <c r="H328" s="107">
        <f t="shared" si="84"/>
        <v>0</v>
      </c>
      <c r="I328" s="97">
        <f t="shared" si="84"/>
        <v>44740.6</v>
      </c>
      <c r="J328" s="107">
        <f t="shared" si="84"/>
        <v>109691.8</v>
      </c>
      <c r="K328" s="97">
        <f t="shared" si="84"/>
        <v>166621.8</v>
      </c>
      <c r="L328" s="97">
        <f t="shared" si="84"/>
        <v>215372.7</v>
      </c>
    </row>
    <row r="329" spans="1:12" ht="11.25" customHeight="1">
      <c r="A329" s="72"/>
      <c r="B329" s="73"/>
      <c r="C329" s="74"/>
      <c r="D329" s="75"/>
      <c r="E329" s="79" t="s">
        <v>428</v>
      </c>
      <c r="F329" s="37"/>
      <c r="G329" s="37"/>
      <c r="H329" s="106"/>
      <c r="I329" s="37"/>
      <c r="J329" s="106"/>
      <c r="K329" s="37"/>
      <c r="L329" s="37"/>
    </row>
    <row r="330" spans="1:12" ht="24.75" customHeight="1" thickBot="1">
      <c r="A330" s="81">
        <v>2910</v>
      </c>
      <c r="B330" s="108" t="s">
        <v>15</v>
      </c>
      <c r="C330" s="82">
        <v>1</v>
      </c>
      <c r="D330" s="83">
        <v>0</v>
      </c>
      <c r="E330" s="79" t="s">
        <v>47</v>
      </c>
      <c r="F330" s="31">
        <f>SUM(G330:H330)</f>
        <v>141357.2</v>
      </c>
      <c r="G330" s="29">
        <f aca="true" t="shared" si="85" ref="G330:L330">G332+G343</f>
        <v>141357.2</v>
      </c>
      <c r="H330" s="29">
        <f t="shared" si="85"/>
        <v>0</v>
      </c>
      <c r="I330" s="29">
        <f t="shared" si="85"/>
        <v>25981.5</v>
      </c>
      <c r="J330" s="29">
        <f t="shared" si="85"/>
        <v>69932.7</v>
      </c>
      <c r="K330" s="29">
        <f t="shared" si="85"/>
        <v>108362.7</v>
      </c>
      <c r="L330" s="29">
        <f t="shared" si="85"/>
        <v>141357.2</v>
      </c>
    </row>
    <row r="331" spans="1:12" s="84" customFormat="1" ht="10.5" customHeight="1">
      <c r="A331" s="81"/>
      <c r="B331" s="73"/>
      <c r="C331" s="82"/>
      <c r="D331" s="83"/>
      <c r="E331" s="79" t="s">
        <v>429</v>
      </c>
      <c r="F331" s="29"/>
      <c r="G331" s="29"/>
      <c r="H331" s="80"/>
      <c r="I331" s="29"/>
      <c r="J331" s="80"/>
      <c r="K331" s="29"/>
      <c r="L331" s="29"/>
    </row>
    <row r="332" spans="1:12" ht="19.5" customHeight="1" thickBot="1">
      <c r="A332" s="81">
        <v>2911</v>
      </c>
      <c r="B332" s="108" t="s">
        <v>15</v>
      </c>
      <c r="C332" s="82">
        <v>1</v>
      </c>
      <c r="D332" s="83">
        <v>1</v>
      </c>
      <c r="E332" s="111" t="s">
        <v>306</v>
      </c>
      <c r="F332" s="31">
        <f>SUM(G332:H332)</f>
        <v>141357.2</v>
      </c>
      <c r="G332" s="31">
        <f aca="true" t="shared" si="86" ref="G332:L332">G333</f>
        <v>141357.2</v>
      </c>
      <c r="H332" s="31">
        <f t="shared" si="86"/>
        <v>0</v>
      </c>
      <c r="I332" s="31">
        <f t="shared" si="86"/>
        <v>25981.5</v>
      </c>
      <c r="J332" s="31">
        <f t="shared" si="86"/>
        <v>69932.7</v>
      </c>
      <c r="K332" s="31">
        <f t="shared" si="86"/>
        <v>108362.7</v>
      </c>
      <c r="L332" s="31">
        <f t="shared" si="86"/>
        <v>141357.2</v>
      </c>
    </row>
    <row r="333" spans="1:12" ht="36.75" customHeight="1" thickBot="1">
      <c r="A333" s="81"/>
      <c r="B333" s="108"/>
      <c r="C333" s="82"/>
      <c r="D333" s="83"/>
      <c r="E333" s="226" t="s">
        <v>658</v>
      </c>
      <c r="F333" s="31">
        <f>SUM(G333:H333)</f>
        <v>141357.2</v>
      </c>
      <c r="G333" s="31">
        <f aca="true" t="shared" si="87" ref="G333:L333">SUM(G335,G336,G337,G338,G339,G340,G341,G342)</f>
        <v>141357.2</v>
      </c>
      <c r="H333" s="31">
        <f t="shared" si="87"/>
        <v>0</v>
      </c>
      <c r="I333" s="31">
        <f t="shared" si="87"/>
        <v>25981.5</v>
      </c>
      <c r="J333" s="31">
        <f t="shared" si="87"/>
        <v>69932.7</v>
      </c>
      <c r="K333" s="31">
        <f t="shared" si="87"/>
        <v>108362.7</v>
      </c>
      <c r="L333" s="31">
        <f t="shared" si="87"/>
        <v>141357.2</v>
      </c>
    </row>
    <row r="334" spans="1:12" ht="19.5" customHeight="1" thickBot="1">
      <c r="A334" s="81"/>
      <c r="B334" s="108"/>
      <c r="C334" s="82"/>
      <c r="D334" s="83"/>
      <c r="E334" s="79" t="s">
        <v>665</v>
      </c>
      <c r="F334" s="31"/>
      <c r="G334" s="31"/>
      <c r="H334" s="96"/>
      <c r="I334" s="31"/>
      <c r="J334" s="96"/>
      <c r="K334" s="31"/>
      <c r="L334" s="31"/>
    </row>
    <row r="335" spans="1:12" ht="19.5" customHeight="1" thickBot="1">
      <c r="A335" s="81"/>
      <c r="B335" s="108"/>
      <c r="C335" s="82"/>
      <c r="D335" s="83"/>
      <c r="E335" s="276" t="s">
        <v>670</v>
      </c>
      <c r="F335" s="31">
        <f aca="true" t="shared" si="88" ref="F335:F342">SUM(G335:H335)</f>
        <v>17063.8</v>
      </c>
      <c r="G335" s="90">
        <v>17063.8</v>
      </c>
      <c r="H335" s="104"/>
      <c r="I335" s="90">
        <v>2606.8</v>
      </c>
      <c r="J335" s="104">
        <v>9235.8</v>
      </c>
      <c r="K335" s="90">
        <v>13864.8</v>
      </c>
      <c r="L335" s="90">
        <v>17063.8</v>
      </c>
    </row>
    <row r="336" spans="1:12" ht="19.5" customHeight="1" thickBot="1">
      <c r="A336" s="81"/>
      <c r="B336" s="108"/>
      <c r="C336" s="82"/>
      <c r="D336" s="83"/>
      <c r="E336" s="276" t="s">
        <v>671</v>
      </c>
      <c r="F336" s="31">
        <f t="shared" si="88"/>
        <v>12627.6</v>
      </c>
      <c r="G336" s="90">
        <v>12627.6</v>
      </c>
      <c r="H336" s="104"/>
      <c r="I336" s="90">
        <v>2875</v>
      </c>
      <c r="J336" s="104">
        <v>6901.2</v>
      </c>
      <c r="K336" s="90">
        <v>10009.2</v>
      </c>
      <c r="L336" s="90">
        <v>12627.6</v>
      </c>
    </row>
    <row r="337" spans="1:12" ht="19.5" customHeight="1" thickBot="1">
      <c r="A337" s="81"/>
      <c r="B337" s="108"/>
      <c r="C337" s="82"/>
      <c r="D337" s="83"/>
      <c r="E337" s="276" t="s">
        <v>672</v>
      </c>
      <c r="F337" s="31">
        <f t="shared" si="88"/>
        <v>24598.9</v>
      </c>
      <c r="G337" s="90">
        <v>24598.9</v>
      </c>
      <c r="H337" s="104"/>
      <c r="I337" s="90">
        <v>3424.6</v>
      </c>
      <c r="J337" s="104">
        <v>11649.6</v>
      </c>
      <c r="K337" s="90">
        <v>18874.6</v>
      </c>
      <c r="L337" s="90">
        <v>24598.9</v>
      </c>
    </row>
    <row r="338" spans="1:12" ht="19.5" customHeight="1" thickBot="1">
      <c r="A338" s="81"/>
      <c r="B338" s="108"/>
      <c r="C338" s="82"/>
      <c r="D338" s="83"/>
      <c r="E338" s="276" t="s">
        <v>681</v>
      </c>
      <c r="F338" s="31">
        <f t="shared" si="88"/>
        <v>17829.6</v>
      </c>
      <c r="G338" s="90">
        <v>17829.6</v>
      </c>
      <c r="H338" s="104"/>
      <c r="I338" s="90">
        <v>2758.6</v>
      </c>
      <c r="J338" s="104">
        <v>9602.6</v>
      </c>
      <c r="K338" s="90">
        <v>14246.6</v>
      </c>
      <c r="L338" s="90">
        <v>17829.6</v>
      </c>
    </row>
    <row r="339" spans="1:12" ht="19.5" customHeight="1" thickBot="1">
      <c r="A339" s="81"/>
      <c r="B339" s="108"/>
      <c r="C339" s="82"/>
      <c r="D339" s="83"/>
      <c r="E339" s="276" t="s">
        <v>682</v>
      </c>
      <c r="F339" s="31">
        <f t="shared" si="88"/>
        <v>27523.1</v>
      </c>
      <c r="G339" s="90">
        <v>27523.1</v>
      </c>
      <c r="H339" s="104"/>
      <c r="I339" s="90">
        <v>7141.2</v>
      </c>
      <c r="J339" s="104">
        <v>14211.2</v>
      </c>
      <c r="K339" s="90">
        <v>20881.2</v>
      </c>
      <c r="L339" s="90">
        <v>27523.1</v>
      </c>
    </row>
    <row r="340" spans="1:12" ht="19.5" customHeight="1" thickBot="1">
      <c r="A340" s="81"/>
      <c r="B340" s="108"/>
      <c r="C340" s="82"/>
      <c r="D340" s="83"/>
      <c r="E340" s="276" t="s">
        <v>683</v>
      </c>
      <c r="F340" s="31">
        <f t="shared" si="88"/>
        <v>27927.2</v>
      </c>
      <c r="G340" s="90">
        <v>27927.2</v>
      </c>
      <c r="H340" s="104"/>
      <c r="I340" s="90">
        <v>4575.3</v>
      </c>
      <c r="J340" s="104">
        <v>14663.3</v>
      </c>
      <c r="K340" s="90">
        <v>21951.3</v>
      </c>
      <c r="L340" s="90">
        <v>27927.2</v>
      </c>
    </row>
    <row r="341" spans="1:12" ht="19.5" customHeight="1" thickBot="1">
      <c r="A341" s="81"/>
      <c r="B341" s="108"/>
      <c r="C341" s="82"/>
      <c r="D341" s="83"/>
      <c r="E341" s="276" t="s">
        <v>673</v>
      </c>
      <c r="F341" s="31">
        <f t="shared" si="88"/>
        <v>10846.5</v>
      </c>
      <c r="G341" s="90">
        <v>10846.5</v>
      </c>
      <c r="H341" s="104"/>
      <c r="I341" s="90">
        <v>2600</v>
      </c>
      <c r="J341" s="104">
        <v>3669</v>
      </c>
      <c r="K341" s="90">
        <v>8535</v>
      </c>
      <c r="L341" s="90">
        <v>10846.5</v>
      </c>
    </row>
    <row r="342" spans="1:12" ht="19.5" customHeight="1" thickBot="1">
      <c r="A342" s="81"/>
      <c r="B342" s="108"/>
      <c r="C342" s="82"/>
      <c r="D342" s="83"/>
      <c r="E342" s="276" t="s">
        <v>674</v>
      </c>
      <c r="F342" s="31">
        <f t="shared" si="88"/>
        <v>2940.5</v>
      </c>
      <c r="G342" s="90">
        <v>2940.5</v>
      </c>
      <c r="H342" s="104"/>
      <c r="I342" s="90"/>
      <c r="J342" s="104"/>
      <c r="K342" s="90"/>
      <c r="L342" s="90">
        <v>2940.5</v>
      </c>
    </row>
    <row r="343" spans="1:12" ht="18" customHeight="1" thickBot="1">
      <c r="A343" s="81">
        <v>2912</v>
      </c>
      <c r="B343" s="108" t="s">
        <v>15</v>
      </c>
      <c r="C343" s="82">
        <v>1</v>
      </c>
      <c r="D343" s="83">
        <v>2</v>
      </c>
      <c r="E343" s="79" t="s">
        <v>16</v>
      </c>
      <c r="F343" s="31"/>
      <c r="G343" s="90"/>
      <c r="H343" s="90"/>
      <c r="I343" s="90"/>
      <c r="J343" s="90"/>
      <c r="K343" s="90"/>
      <c r="L343" s="90"/>
    </row>
    <row r="344" spans="1:12" ht="16.5" customHeight="1">
      <c r="A344" s="81">
        <v>2920</v>
      </c>
      <c r="B344" s="108" t="s">
        <v>15</v>
      </c>
      <c r="C344" s="82">
        <v>2</v>
      </c>
      <c r="D344" s="83">
        <v>0</v>
      </c>
      <c r="E344" s="79" t="s">
        <v>17</v>
      </c>
      <c r="F344" s="29">
        <f aca="true" t="shared" si="89" ref="F344:L344">F346+F347</f>
        <v>0</v>
      </c>
      <c r="G344" s="29">
        <f t="shared" si="89"/>
        <v>0</v>
      </c>
      <c r="H344" s="29">
        <f t="shared" si="89"/>
        <v>0</v>
      </c>
      <c r="I344" s="29">
        <f t="shared" si="89"/>
        <v>0</v>
      </c>
      <c r="J344" s="29">
        <f t="shared" si="89"/>
        <v>0</v>
      </c>
      <c r="K344" s="29">
        <f t="shared" si="89"/>
        <v>0</v>
      </c>
      <c r="L344" s="29">
        <f t="shared" si="89"/>
        <v>0</v>
      </c>
    </row>
    <row r="345" spans="1:12" s="84" customFormat="1" ht="10.5" customHeight="1">
      <c r="A345" s="81"/>
      <c r="B345" s="73"/>
      <c r="C345" s="82"/>
      <c r="D345" s="83"/>
      <c r="E345" s="79" t="s">
        <v>429</v>
      </c>
      <c r="F345" s="29"/>
      <c r="G345" s="29"/>
      <c r="H345" s="80"/>
      <c r="I345" s="29"/>
      <c r="J345" s="80"/>
      <c r="K345" s="29"/>
      <c r="L345" s="29"/>
    </row>
    <row r="346" spans="1:12" ht="17.25" customHeight="1" thickBot="1">
      <c r="A346" s="81">
        <v>2921</v>
      </c>
      <c r="B346" s="108" t="s">
        <v>15</v>
      </c>
      <c r="C346" s="82">
        <v>2</v>
      </c>
      <c r="D346" s="83">
        <v>1</v>
      </c>
      <c r="E346" s="79" t="s">
        <v>18</v>
      </c>
      <c r="F346" s="31">
        <f>SUM(G346:H346)</f>
        <v>0</v>
      </c>
      <c r="G346" s="31"/>
      <c r="H346" s="31"/>
      <c r="I346" s="31"/>
      <c r="J346" s="31"/>
      <c r="K346" s="31"/>
      <c r="L346" s="31"/>
    </row>
    <row r="347" spans="1:12" ht="30.75" customHeight="1" thickBot="1">
      <c r="A347" s="81">
        <v>2922</v>
      </c>
      <c r="B347" s="108" t="s">
        <v>15</v>
      </c>
      <c r="C347" s="82">
        <v>2</v>
      </c>
      <c r="D347" s="83">
        <v>2</v>
      </c>
      <c r="E347" s="79" t="s">
        <v>19</v>
      </c>
      <c r="F347" s="31">
        <f>SUM(G347:H347)</f>
        <v>0</v>
      </c>
      <c r="G347" s="90"/>
      <c r="H347" s="90"/>
      <c r="I347" s="90"/>
      <c r="J347" s="90"/>
      <c r="K347" s="90"/>
      <c r="L347" s="90"/>
    </row>
    <row r="348" spans="1:12" ht="36.75" customHeight="1">
      <c r="A348" s="81">
        <v>2930</v>
      </c>
      <c r="B348" s="108" t="s">
        <v>15</v>
      </c>
      <c r="C348" s="82">
        <v>3</v>
      </c>
      <c r="D348" s="83">
        <v>0</v>
      </c>
      <c r="E348" s="79" t="s">
        <v>20</v>
      </c>
      <c r="F348" s="29">
        <f aca="true" t="shared" si="90" ref="F348:L348">SUM(F350:F351)</f>
        <v>0</v>
      </c>
      <c r="G348" s="29">
        <f t="shared" si="90"/>
        <v>0</v>
      </c>
      <c r="H348" s="80">
        <f t="shared" si="90"/>
        <v>0</v>
      </c>
      <c r="I348" s="29">
        <f t="shared" si="90"/>
        <v>0</v>
      </c>
      <c r="J348" s="80">
        <f t="shared" si="90"/>
        <v>0</v>
      </c>
      <c r="K348" s="29">
        <f t="shared" si="90"/>
        <v>0</v>
      </c>
      <c r="L348" s="29">
        <f t="shared" si="90"/>
        <v>0</v>
      </c>
    </row>
    <row r="349" spans="1:12" s="84" customFormat="1" ht="10.5" customHeight="1">
      <c r="A349" s="81"/>
      <c r="B349" s="73"/>
      <c r="C349" s="82"/>
      <c r="D349" s="83"/>
      <c r="E349" s="79" t="s">
        <v>429</v>
      </c>
      <c r="F349" s="29"/>
      <c r="G349" s="29"/>
      <c r="H349" s="80"/>
      <c r="I349" s="29"/>
      <c r="J349" s="80"/>
      <c r="K349" s="29"/>
      <c r="L349" s="29"/>
    </row>
    <row r="350" spans="1:12" ht="25.5" customHeight="1" thickBot="1">
      <c r="A350" s="81">
        <v>2931</v>
      </c>
      <c r="B350" s="108" t="s">
        <v>15</v>
      </c>
      <c r="C350" s="82">
        <v>3</v>
      </c>
      <c r="D350" s="83">
        <v>1</v>
      </c>
      <c r="E350" s="79" t="s">
        <v>21</v>
      </c>
      <c r="F350" s="31">
        <f>SUM(G350:H350)</f>
        <v>0</v>
      </c>
      <c r="G350" s="31"/>
      <c r="H350" s="96"/>
      <c r="I350" s="31"/>
      <c r="J350" s="96"/>
      <c r="K350" s="31"/>
      <c r="L350" s="31"/>
    </row>
    <row r="351" spans="1:12" ht="18.75" customHeight="1" thickBot="1">
      <c r="A351" s="81">
        <v>2932</v>
      </c>
      <c r="B351" s="108" t="s">
        <v>15</v>
      </c>
      <c r="C351" s="82">
        <v>3</v>
      </c>
      <c r="D351" s="83">
        <v>2</v>
      </c>
      <c r="E351" s="79" t="s">
        <v>22</v>
      </c>
      <c r="F351" s="31">
        <f>SUM(G351:H351)</f>
        <v>0</v>
      </c>
      <c r="G351" s="90"/>
      <c r="H351" s="90"/>
      <c r="I351" s="90"/>
      <c r="J351" s="90"/>
      <c r="K351" s="90"/>
      <c r="L351" s="90"/>
    </row>
    <row r="352" spans="1:12" ht="16.5" customHeight="1">
      <c r="A352" s="81">
        <v>2940</v>
      </c>
      <c r="B352" s="108" t="s">
        <v>15</v>
      </c>
      <c r="C352" s="82">
        <v>4</v>
      </c>
      <c r="D352" s="83">
        <v>0</v>
      </c>
      <c r="E352" s="79" t="s">
        <v>307</v>
      </c>
      <c r="F352" s="29">
        <f aca="true" t="shared" si="91" ref="F352:L352">F354</f>
        <v>0</v>
      </c>
      <c r="G352" s="29">
        <f t="shared" si="91"/>
        <v>0</v>
      </c>
      <c r="H352" s="29">
        <f t="shared" si="91"/>
        <v>0</v>
      </c>
      <c r="I352" s="29">
        <f t="shared" si="91"/>
        <v>0</v>
      </c>
      <c r="J352" s="29">
        <f t="shared" si="91"/>
        <v>0</v>
      </c>
      <c r="K352" s="29">
        <f t="shared" si="91"/>
        <v>0</v>
      </c>
      <c r="L352" s="29">
        <f t="shared" si="91"/>
        <v>0</v>
      </c>
    </row>
    <row r="353" spans="1:12" s="84" customFormat="1" ht="12.75" customHeight="1">
      <c r="A353" s="81"/>
      <c r="B353" s="73"/>
      <c r="C353" s="82"/>
      <c r="D353" s="83"/>
      <c r="E353" s="79" t="s">
        <v>429</v>
      </c>
      <c r="F353" s="29"/>
      <c r="G353" s="29"/>
      <c r="H353" s="80"/>
      <c r="I353" s="29"/>
      <c r="J353" s="80"/>
      <c r="K353" s="29"/>
      <c r="L353" s="29"/>
    </row>
    <row r="354" spans="1:12" ht="24" customHeight="1" thickBot="1">
      <c r="A354" s="81">
        <v>2941</v>
      </c>
      <c r="B354" s="108" t="s">
        <v>15</v>
      </c>
      <c r="C354" s="82">
        <v>4</v>
      </c>
      <c r="D354" s="83">
        <v>1</v>
      </c>
      <c r="E354" s="79" t="s">
        <v>23</v>
      </c>
      <c r="F354" s="31">
        <f>SUM(G354:H354)</f>
        <v>0</v>
      </c>
      <c r="G354" s="31"/>
      <c r="H354" s="31"/>
      <c r="I354" s="31"/>
      <c r="J354" s="31"/>
      <c r="K354" s="31"/>
      <c r="L354" s="31"/>
    </row>
    <row r="355" spans="1:12" ht="24" customHeight="1" thickBot="1">
      <c r="A355" s="81">
        <v>2942</v>
      </c>
      <c r="B355" s="108" t="s">
        <v>15</v>
      </c>
      <c r="C355" s="82">
        <v>4</v>
      </c>
      <c r="D355" s="83">
        <v>2</v>
      </c>
      <c r="E355" s="79" t="s">
        <v>24</v>
      </c>
      <c r="F355" s="31">
        <f>SUM(G355:H355)</f>
        <v>0</v>
      </c>
      <c r="G355" s="31"/>
      <c r="H355" s="96"/>
      <c r="I355" s="31"/>
      <c r="J355" s="96"/>
      <c r="K355" s="31"/>
      <c r="L355" s="31"/>
    </row>
    <row r="356" spans="1:12" ht="27.75" customHeight="1">
      <c r="A356" s="81">
        <v>2950</v>
      </c>
      <c r="B356" s="108" t="s">
        <v>15</v>
      </c>
      <c r="C356" s="82">
        <v>5</v>
      </c>
      <c r="D356" s="83">
        <v>0</v>
      </c>
      <c r="E356" s="111" t="s">
        <v>308</v>
      </c>
      <c r="F356" s="29">
        <f>SUM(F358,F365)</f>
        <v>74015.5</v>
      </c>
      <c r="G356" s="29">
        <f aca="true" t="shared" si="92" ref="G356:L356">G358</f>
        <v>74015.5</v>
      </c>
      <c r="H356" s="29">
        <f t="shared" si="92"/>
        <v>0</v>
      </c>
      <c r="I356" s="29">
        <f t="shared" si="92"/>
        <v>18759.1</v>
      </c>
      <c r="J356" s="29">
        <f t="shared" si="92"/>
        <v>39759.100000000006</v>
      </c>
      <c r="K356" s="29">
        <f t="shared" si="92"/>
        <v>58259.100000000006</v>
      </c>
      <c r="L356" s="29">
        <f t="shared" si="92"/>
        <v>74015.5</v>
      </c>
    </row>
    <row r="357" spans="1:12" s="84" customFormat="1" ht="10.5" customHeight="1">
      <c r="A357" s="81"/>
      <c r="B357" s="73"/>
      <c r="C357" s="82"/>
      <c r="D357" s="83"/>
      <c r="E357" s="79" t="s">
        <v>429</v>
      </c>
      <c r="F357" s="29"/>
      <c r="G357" s="29"/>
      <c r="H357" s="80"/>
      <c r="I357" s="29"/>
      <c r="J357" s="80"/>
      <c r="K357" s="29"/>
      <c r="L357" s="29"/>
    </row>
    <row r="358" spans="1:12" ht="16.5" thickBot="1">
      <c r="A358" s="81">
        <v>2951</v>
      </c>
      <c r="B358" s="108" t="s">
        <v>15</v>
      </c>
      <c r="C358" s="82">
        <v>5</v>
      </c>
      <c r="D358" s="83">
        <v>1</v>
      </c>
      <c r="E358" s="276" t="s">
        <v>25</v>
      </c>
      <c r="F358" s="31">
        <f>SUM(G358:H358)</f>
        <v>74015.5</v>
      </c>
      <c r="G358" s="31">
        <f aca="true" t="shared" si="93" ref="G358:L358">G359</f>
        <v>74015.5</v>
      </c>
      <c r="H358" s="31">
        <f t="shared" si="93"/>
        <v>0</v>
      </c>
      <c r="I358" s="31">
        <f t="shared" si="93"/>
        <v>18759.1</v>
      </c>
      <c r="J358" s="31">
        <f t="shared" si="93"/>
        <v>39759.100000000006</v>
      </c>
      <c r="K358" s="31">
        <f t="shared" si="93"/>
        <v>58259.100000000006</v>
      </c>
      <c r="L358" s="31">
        <f t="shared" si="93"/>
        <v>74015.5</v>
      </c>
    </row>
    <row r="359" spans="1:12" ht="40.5" customHeight="1" thickBot="1">
      <c r="A359" s="81"/>
      <c r="B359" s="108"/>
      <c r="C359" s="82"/>
      <c r="D359" s="83"/>
      <c r="E359" s="226" t="s">
        <v>658</v>
      </c>
      <c r="F359" s="31">
        <f aca="true" t="shared" si="94" ref="F359:F364">SUM(G359:H359)</f>
        <v>74015.5</v>
      </c>
      <c r="G359" s="31">
        <f aca="true" t="shared" si="95" ref="G359:L359">SUM(G361,G362,G363)</f>
        <v>74015.5</v>
      </c>
      <c r="H359" s="31">
        <f t="shared" si="95"/>
        <v>0</v>
      </c>
      <c r="I359" s="31">
        <f t="shared" si="95"/>
        <v>18759.1</v>
      </c>
      <c r="J359" s="31">
        <f t="shared" si="95"/>
        <v>39759.100000000006</v>
      </c>
      <c r="K359" s="31">
        <f t="shared" si="95"/>
        <v>58259.100000000006</v>
      </c>
      <c r="L359" s="31">
        <f t="shared" si="95"/>
        <v>74015.5</v>
      </c>
    </row>
    <row r="360" spans="1:12" ht="16.5" thickBot="1">
      <c r="A360" s="81"/>
      <c r="B360" s="108"/>
      <c r="C360" s="82"/>
      <c r="D360" s="83"/>
      <c r="E360" s="79" t="s">
        <v>665</v>
      </c>
      <c r="F360" s="31"/>
      <c r="G360" s="31"/>
      <c r="H360" s="96"/>
      <c r="I360" s="31"/>
      <c r="J360" s="96"/>
      <c r="K360" s="31"/>
      <c r="L360" s="31"/>
    </row>
    <row r="361" spans="1:12" ht="19.5" customHeight="1" thickBot="1">
      <c r="A361" s="81"/>
      <c r="B361" s="108"/>
      <c r="C361" s="82"/>
      <c r="D361" s="83"/>
      <c r="E361" s="276" t="s">
        <v>667</v>
      </c>
      <c r="F361" s="31">
        <f t="shared" si="94"/>
        <v>8840.7</v>
      </c>
      <c r="G361" s="31">
        <v>8840.7</v>
      </c>
      <c r="H361" s="96"/>
      <c r="I361" s="31">
        <v>2000</v>
      </c>
      <c r="J361" s="96">
        <v>4300</v>
      </c>
      <c r="K361" s="31">
        <v>6600</v>
      </c>
      <c r="L361" s="31">
        <v>8840.7</v>
      </c>
    </row>
    <row r="362" spans="1:12" ht="23.25" customHeight="1" thickBot="1">
      <c r="A362" s="81"/>
      <c r="B362" s="108"/>
      <c r="C362" s="82"/>
      <c r="D362" s="83"/>
      <c r="E362" s="276" t="s">
        <v>668</v>
      </c>
      <c r="F362" s="31">
        <f t="shared" si="94"/>
        <v>32528.3</v>
      </c>
      <c r="G362" s="31">
        <v>32528.3</v>
      </c>
      <c r="H362" s="96"/>
      <c r="I362" s="31">
        <v>8231.4</v>
      </c>
      <c r="J362" s="96">
        <v>18731.4</v>
      </c>
      <c r="K362" s="31">
        <v>26331.4</v>
      </c>
      <c r="L362" s="31">
        <v>32528.3</v>
      </c>
    </row>
    <row r="363" spans="1:12" ht="20.25" customHeight="1" thickBot="1">
      <c r="A363" s="81"/>
      <c r="B363" s="108"/>
      <c r="C363" s="82"/>
      <c r="D363" s="83"/>
      <c r="E363" s="276" t="s">
        <v>669</v>
      </c>
      <c r="F363" s="31">
        <f t="shared" si="94"/>
        <v>32646.5</v>
      </c>
      <c r="G363" s="31">
        <v>32646.5</v>
      </c>
      <c r="H363" s="96"/>
      <c r="I363" s="31">
        <v>8527.7</v>
      </c>
      <c r="J363" s="96">
        <v>16727.7</v>
      </c>
      <c r="K363" s="31">
        <v>25327.7</v>
      </c>
      <c r="L363" s="31">
        <v>32646.5</v>
      </c>
    </row>
    <row r="364" spans="1:12" ht="16.5" thickBot="1">
      <c r="A364" s="81"/>
      <c r="B364" s="108"/>
      <c r="C364" s="82"/>
      <c r="D364" s="83"/>
      <c r="E364" s="79"/>
      <c r="F364" s="31">
        <f t="shared" si="94"/>
        <v>0</v>
      </c>
      <c r="G364" s="31"/>
      <c r="H364" s="96"/>
      <c r="I364" s="31"/>
      <c r="J364" s="96"/>
      <c r="K364" s="31"/>
      <c r="L364" s="31"/>
    </row>
    <row r="365" spans="1:12" ht="16.5" customHeight="1" thickBot="1">
      <c r="A365" s="81">
        <v>2952</v>
      </c>
      <c r="B365" s="108" t="s">
        <v>15</v>
      </c>
      <c r="C365" s="82">
        <v>5</v>
      </c>
      <c r="D365" s="83">
        <v>2</v>
      </c>
      <c r="E365" s="79" t="s">
        <v>26</v>
      </c>
      <c r="F365" s="31">
        <f>SUM(G365:H365)</f>
        <v>0</v>
      </c>
      <c r="G365" s="31"/>
      <c r="H365" s="96"/>
      <c r="I365" s="31"/>
      <c r="J365" s="96"/>
      <c r="K365" s="31"/>
      <c r="L365" s="31"/>
    </row>
    <row r="366" spans="1:12" ht="26.25" customHeight="1">
      <c r="A366" s="81">
        <v>2960</v>
      </c>
      <c r="B366" s="108" t="s">
        <v>15</v>
      </c>
      <c r="C366" s="82">
        <v>6</v>
      </c>
      <c r="D366" s="83">
        <v>0</v>
      </c>
      <c r="E366" s="79" t="s">
        <v>309</v>
      </c>
      <c r="F366" s="29">
        <f aca="true" t="shared" si="96" ref="F366:L366">SUM(F368)</f>
        <v>0</v>
      </c>
      <c r="G366" s="29">
        <f t="shared" si="96"/>
        <v>0</v>
      </c>
      <c r="H366" s="80">
        <f t="shared" si="96"/>
        <v>0</v>
      </c>
      <c r="I366" s="29">
        <f t="shared" si="96"/>
        <v>0</v>
      </c>
      <c r="J366" s="80">
        <f t="shared" si="96"/>
        <v>0</v>
      </c>
      <c r="K366" s="29">
        <f t="shared" si="96"/>
        <v>0</v>
      </c>
      <c r="L366" s="29">
        <f t="shared" si="96"/>
        <v>0</v>
      </c>
    </row>
    <row r="367" spans="1:12" s="84" customFormat="1" ht="14.25" customHeight="1">
      <c r="A367" s="81"/>
      <c r="B367" s="73"/>
      <c r="C367" s="82"/>
      <c r="D367" s="83"/>
      <c r="E367" s="79" t="s">
        <v>429</v>
      </c>
      <c r="F367" s="29"/>
      <c r="G367" s="29"/>
      <c r="H367" s="80"/>
      <c r="I367" s="29"/>
      <c r="J367" s="80"/>
      <c r="K367" s="29"/>
      <c r="L367" s="29"/>
    </row>
    <row r="368" spans="1:12" ht="24" customHeight="1" thickBot="1">
      <c r="A368" s="91">
        <v>2961</v>
      </c>
      <c r="B368" s="82" t="s">
        <v>15</v>
      </c>
      <c r="C368" s="82">
        <v>6</v>
      </c>
      <c r="D368" s="82">
        <v>1</v>
      </c>
      <c r="E368" s="92" t="s">
        <v>309</v>
      </c>
      <c r="F368" s="31">
        <f>SUM(G368:H368)</f>
        <v>0</v>
      </c>
      <c r="G368" s="31"/>
      <c r="H368" s="31"/>
      <c r="I368" s="31"/>
      <c r="J368" s="31"/>
      <c r="K368" s="31"/>
      <c r="L368" s="31"/>
    </row>
    <row r="369" spans="1:12" ht="26.25" customHeight="1">
      <c r="A369" s="91">
        <v>2970</v>
      </c>
      <c r="B369" s="82" t="s">
        <v>15</v>
      </c>
      <c r="C369" s="82">
        <v>7</v>
      </c>
      <c r="D369" s="82">
        <v>0</v>
      </c>
      <c r="E369" s="92" t="s">
        <v>310</v>
      </c>
      <c r="F369" s="29">
        <f aca="true" t="shared" si="97" ref="F369:L369">SUM(F371)</f>
        <v>0</v>
      </c>
      <c r="G369" s="29">
        <f t="shared" si="97"/>
        <v>0</v>
      </c>
      <c r="H369" s="80">
        <f t="shared" si="97"/>
        <v>0</v>
      </c>
      <c r="I369" s="29">
        <f t="shared" si="97"/>
        <v>0</v>
      </c>
      <c r="J369" s="80">
        <f t="shared" si="97"/>
        <v>0</v>
      </c>
      <c r="K369" s="29">
        <f t="shared" si="97"/>
        <v>0</v>
      </c>
      <c r="L369" s="29">
        <f t="shared" si="97"/>
        <v>0</v>
      </c>
    </row>
    <row r="370" spans="1:12" s="84" customFormat="1" ht="10.5" customHeight="1">
      <c r="A370" s="91"/>
      <c r="B370" s="82"/>
      <c r="C370" s="82"/>
      <c r="D370" s="82"/>
      <c r="E370" s="92" t="s">
        <v>429</v>
      </c>
      <c r="F370" s="29"/>
      <c r="G370" s="29"/>
      <c r="H370" s="80"/>
      <c r="I370" s="29"/>
      <c r="J370" s="80"/>
      <c r="K370" s="29"/>
      <c r="L370" s="29"/>
    </row>
    <row r="371" spans="1:12" ht="32.25" customHeight="1" thickBot="1">
      <c r="A371" s="91">
        <v>2971</v>
      </c>
      <c r="B371" s="82" t="s">
        <v>15</v>
      </c>
      <c r="C371" s="82">
        <v>7</v>
      </c>
      <c r="D371" s="82">
        <v>1</v>
      </c>
      <c r="E371" s="92" t="s">
        <v>310</v>
      </c>
      <c r="F371" s="31">
        <f>SUM(G371:H371)</f>
        <v>0</v>
      </c>
      <c r="G371" s="31"/>
      <c r="H371" s="96"/>
      <c r="I371" s="31"/>
      <c r="J371" s="96"/>
      <c r="K371" s="31"/>
      <c r="L371" s="31"/>
    </row>
    <row r="372" spans="1:12" ht="27.75" customHeight="1">
      <c r="A372" s="91">
        <v>2980</v>
      </c>
      <c r="B372" s="82" t="s">
        <v>15</v>
      </c>
      <c r="C372" s="82">
        <v>8</v>
      </c>
      <c r="D372" s="82">
        <v>0</v>
      </c>
      <c r="E372" s="92" t="s">
        <v>311</v>
      </c>
      <c r="F372" s="29">
        <f aca="true" t="shared" si="98" ref="F372:L372">SUM(F374)</f>
        <v>0</v>
      </c>
      <c r="G372" s="29">
        <f t="shared" si="98"/>
        <v>0</v>
      </c>
      <c r="H372" s="80">
        <f t="shared" si="98"/>
        <v>0</v>
      </c>
      <c r="I372" s="29">
        <f t="shared" si="98"/>
        <v>0</v>
      </c>
      <c r="J372" s="80">
        <f t="shared" si="98"/>
        <v>0</v>
      </c>
      <c r="K372" s="29">
        <f t="shared" si="98"/>
        <v>0</v>
      </c>
      <c r="L372" s="29">
        <f t="shared" si="98"/>
        <v>0</v>
      </c>
    </row>
    <row r="373" spans="1:12" s="84" customFormat="1" ht="10.5" customHeight="1">
      <c r="A373" s="91"/>
      <c r="B373" s="82"/>
      <c r="C373" s="82"/>
      <c r="D373" s="82"/>
      <c r="E373" s="92" t="s">
        <v>429</v>
      </c>
      <c r="F373" s="29"/>
      <c r="G373" s="29"/>
      <c r="H373" s="80"/>
      <c r="I373" s="29"/>
      <c r="J373" s="80"/>
      <c r="K373" s="29"/>
      <c r="L373" s="29"/>
    </row>
    <row r="374" spans="1:12" ht="23.25" customHeight="1" thickBot="1">
      <c r="A374" s="91">
        <v>2981</v>
      </c>
      <c r="B374" s="82" t="s">
        <v>15</v>
      </c>
      <c r="C374" s="82">
        <v>8</v>
      </c>
      <c r="D374" s="82">
        <v>1</v>
      </c>
      <c r="E374" s="92" t="s">
        <v>311</v>
      </c>
      <c r="F374" s="31">
        <f>F375</f>
        <v>0</v>
      </c>
      <c r="G374" s="31">
        <f aca="true" t="shared" si="99" ref="G374:L374">G375</f>
        <v>0</v>
      </c>
      <c r="H374" s="31">
        <f t="shared" si="99"/>
        <v>0</v>
      </c>
      <c r="I374" s="31">
        <f t="shared" si="99"/>
        <v>0</v>
      </c>
      <c r="J374" s="31">
        <f t="shared" si="99"/>
        <v>0</v>
      </c>
      <c r="K374" s="31">
        <f t="shared" si="99"/>
        <v>0</v>
      </c>
      <c r="L374" s="31">
        <f t="shared" si="99"/>
        <v>0</v>
      </c>
    </row>
    <row r="375" spans="1:12" ht="23.25" customHeight="1" thickBot="1">
      <c r="A375" s="91"/>
      <c r="B375" s="82"/>
      <c r="C375" s="82"/>
      <c r="D375" s="82"/>
      <c r="E375" s="92">
        <v>4637</v>
      </c>
      <c r="F375" s="31">
        <f>SUM(G375:H375)</f>
        <v>0</v>
      </c>
      <c r="G375" s="90">
        <v>0</v>
      </c>
      <c r="H375" s="104"/>
      <c r="I375" s="90"/>
      <c r="J375" s="104"/>
      <c r="K375" s="90"/>
      <c r="L375" s="90"/>
    </row>
    <row r="376" spans="1:12" s="78" customFormat="1" ht="38.25" customHeight="1">
      <c r="A376" s="136">
        <v>3000</v>
      </c>
      <c r="B376" s="109" t="s">
        <v>28</v>
      </c>
      <c r="C376" s="109">
        <v>0</v>
      </c>
      <c r="D376" s="109">
        <v>0</v>
      </c>
      <c r="E376" s="137" t="s">
        <v>710</v>
      </c>
      <c r="F376" s="97">
        <f>SUM(F378,F382,F385,F390,F393,F396,F399,F404,F408)</f>
        <v>3125</v>
      </c>
      <c r="G376" s="97">
        <f>SUM(G378,G382,G385,G390,G393,G396,G399,G404,G408)</f>
        <v>3125</v>
      </c>
      <c r="H376" s="107">
        <v>0</v>
      </c>
      <c r="I376" s="97">
        <f>SUM(I378,I382,I385,I390,I393,I396,I399,I404,I408)</f>
        <v>600</v>
      </c>
      <c r="J376" s="107">
        <f>SUM(J378,J382,J385,J390,J393,J396,J399,J404,J408)</f>
        <v>1440</v>
      </c>
      <c r="K376" s="97">
        <f>SUM(K378,K382,K385,K390,K393,K396,K399,K404,K408)</f>
        <v>2625</v>
      </c>
      <c r="L376" s="97">
        <f>SUM(L378,L382,L385,L390,L393,L396,L399,L404,L408)</f>
        <v>3125</v>
      </c>
    </row>
    <row r="377" spans="1:12" ht="15.75" customHeight="1">
      <c r="A377" s="91"/>
      <c r="B377" s="82"/>
      <c r="C377" s="82"/>
      <c r="D377" s="82"/>
      <c r="E377" s="92" t="s">
        <v>428</v>
      </c>
      <c r="F377" s="29"/>
      <c r="G377" s="29"/>
      <c r="H377" s="80"/>
      <c r="I377" s="29"/>
      <c r="J377" s="80"/>
      <c r="K377" s="29"/>
      <c r="L377" s="29"/>
    </row>
    <row r="378" spans="1:12" ht="24" customHeight="1">
      <c r="A378" s="91">
        <v>3010</v>
      </c>
      <c r="B378" s="82" t="s">
        <v>28</v>
      </c>
      <c r="C378" s="82">
        <v>1</v>
      </c>
      <c r="D378" s="82">
        <v>0</v>
      </c>
      <c r="E378" s="92" t="s">
        <v>27</v>
      </c>
      <c r="F378" s="29">
        <f aca="true" t="shared" si="100" ref="F378:L378">SUM(F380:F381)</f>
        <v>0</v>
      </c>
      <c r="G378" s="29">
        <f t="shared" si="100"/>
        <v>0</v>
      </c>
      <c r="H378" s="80">
        <f t="shared" si="100"/>
        <v>0</v>
      </c>
      <c r="I378" s="29">
        <f t="shared" si="100"/>
        <v>0</v>
      </c>
      <c r="J378" s="80">
        <f t="shared" si="100"/>
        <v>0</v>
      </c>
      <c r="K378" s="29">
        <f t="shared" si="100"/>
        <v>0</v>
      </c>
      <c r="L378" s="29">
        <f t="shared" si="100"/>
        <v>0</v>
      </c>
    </row>
    <row r="379" spans="1:12" s="84" customFormat="1" ht="16.5" customHeight="1">
      <c r="A379" s="91"/>
      <c r="B379" s="82"/>
      <c r="C379" s="82"/>
      <c r="D379" s="82"/>
      <c r="E379" s="92" t="s">
        <v>429</v>
      </c>
      <c r="F379" s="29"/>
      <c r="G379" s="29"/>
      <c r="H379" s="80"/>
      <c r="I379" s="29"/>
      <c r="J379" s="80"/>
      <c r="K379" s="29"/>
      <c r="L379" s="29"/>
    </row>
    <row r="380" spans="1:12" ht="18.75" customHeight="1" thickBot="1">
      <c r="A380" s="91">
        <v>3011</v>
      </c>
      <c r="B380" s="82" t="s">
        <v>28</v>
      </c>
      <c r="C380" s="82">
        <v>1</v>
      </c>
      <c r="D380" s="82">
        <v>1</v>
      </c>
      <c r="E380" s="92" t="s">
        <v>312</v>
      </c>
      <c r="F380" s="31">
        <f>SUM(G380:H380)</f>
        <v>0</v>
      </c>
      <c r="G380" s="31"/>
      <c r="H380" s="96"/>
      <c r="I380" s="31"/>
      <c r="J380" s="96"/>
      <c r="K380" s="31"/>
      <c r="L380" s="31"/>
    </row>
    <row r="381" spans="1:12" ht="17.25" customHeight="1" thickBot="1">
      <c r="A381" s="91">
        <v>3012</v>
      </c>
      <c r="B381" s="82" t="s">
        <v>28</v>
      </c>
      <c r="C381" s="82">
        <v>1</v>
      </c>
      <c r="D381" s="82">
        <v>2</v>
      </c>
      <c r="E381" s="92" t="s">
        <v>313</v>
      </c>
      <c r="F381" s="31">
        <f>SUM(G381:H381)</f>
        <v>0</v>
      </c>
      <c r="G381" s="31"/>
      <c r="H381" s="96"/>
      <c r="I381" s="31"/>
      <c r="J381" s="96"/>
      <c r="K381" s="31"/>
      <c r="L381" s="31"/>
    </row>
    <row r="382" spans="1:12" ht="15" customHeight="1">
      <c r="A382" s="91">
        <v>3020</v>
      </c>
      <c r="B382" s="82" t="s">
        <v>28</v>
      </c>
      <c r="C382" s="82">
        <v>2</v>
      </c>
      <c r="D382" s="82">
        <v>0</v>
      </c>
      <c r="E382" s="92" t="s">
        <v>314</v>
      </c>
      <c r="F382" s="29">
        <f aca="true" t="shared" si="101" ref="F382:L382">SUM(F384)</f>
        <v>0</v>
      </c>
      <c r="G382" s="29">
        <f t="shared" si="101"/>
        <v>0</v>
      </c>
      <c r="H382" s="80">
        <f t="shared" si="101"/>
        <v>0</v>
      </c>
      <c r="I382" s="29">
        <f t="shared" si="101"/>
        <v>0</v>
      </c>
      <c r="J382" s="80">
        <f t="shared" si="101"/>
        <v>0</v>
      </c>
      <c r="K382" s="29">
        <f t="shared" si="101"/>
        <v>0</v>
      </c>
      <c r="L382" s="29">
        <f t="shared" si="101"/>
        <v>0</v>
      </c>
    </row>
    <row r="383" spans="1:12" s="84" customFormat="1" ht="10.5" customHeight="1">
      <c r="A383" s="91"/>
      <c r="B383" s="82"/>
      <c r="C383" s="82"/>
      <c r="D383" s="82"/>
      <c r="E383" s="92" t="s">
        <v>429</v>
      </c>
      <c r="F383" s="29"/>
      <c r="G383" s="29"/>
      <c r="H383" s="80"/>
      <c r="I383" s="29"/>
      <c r="J383" s="80"/>
      <c r="K383" s="29"/>
      <c r="L383" s="29"/>
    </row>
    <row r="384" spans="1:12" ht="15.75" customHeight="1" thickBot="1">
      <c r="A384" s="91">
        <v>3021</v>
      </c>
      <c r="B384" s="82" t="s">
        <v>28</v>
      </c>
      <c r="C384" s="82">
        <v>2</v>
      </c>
      <c r="D384" s="82">
        <v>1</v>
      </c>
      <c r="E384" s="92" t="s">
        <v>314</v>
      </c>
      <c r="F384" s="31">
        <f>SUM(G384:H384)</f>
        <v>0</v>
      </c>
      <c r="G384" s="31"/>
      <c r="H384" s="96"/>
      <c r="I384" s="31"/>
      <c r="J384" s="96"/>
      <c r="K384" s="31"/>
      <c r="L384" s="31"/>
    </row>
    <row r="385" spans="1:12" ht="14.25" customHeight="1">
      <c r="A385" s="91">
        <v>3030</v>
      </c>
      <c r="B385" s="82" t="s">
        <v>28</v>
      </c>
      <c r="C385" s="82">
        <v>3</v>
      </c>
      <c r="D385" s="82">
        <v>0</v>
      </c>
      <c r="E385" s="277" t="s">
        <v>315</v>
      </c>
      <c r="F385" s="29">
        <f aca="true" t="shared" si="102" ref="F385:L385">SUM(F387)</f>
        <v>2000</v>
      </c>
      <c r="G385" s="29">
        <f t="shared" si="102"/>
        <v>2000</v>
      </c>
      <c r="H385" s="80">
        <f t="shared" si="102"/>
        <v>0</v>
      </c>
      <c r="I385" s="29">
        <f t="shared" si="102"/>
        <v>600</v>
      </c>
      <c r="J385" s="80">
        <f t="shared" si="102"/>
        <v>1000</v>
      </c>
      <c r="K385" s="29">
        <f t="shared" si="102"/>
        <v>1500</v>
      </c>
      <c r="L385" s="29">
        <f t="shared" si="102"/>
        <v>2000</v>
      </c>
    </row>
    <row r="386" spans="1:12" s="84" customFormat="1" ht="15.75">
      <c r="A386" s="91"/>
      <c r="B386" s="82"/>
      <c r="C386" s="82"/>
      <c r="D386" s="82"/>
      <c r="E386" s="92" t="s">
        <v>429</v>
      </c>
      <c r="F386" s="29"/>
      <c r="G386" s="29"/>
      <c r="H386" s="80"/>
      <c r="I386" s="29"/>
      <c r="J386" s="80"/>
      <c r="K386" s="29"/>
      <c r="L386" s="29"/>
    </row>
    <row r="387" spans="1:12" s="84" customFormat="1" ht="16.5" thickBot="1">
      <c r="A387" s="91">
        <v>3031</v>
      </c>
      <c r="B387" s="82" t="s">
        <v>28</v>
      </c>
      <c r="C387" s="82">
        <v>3</v>
      </c>
      <c r="D387" s="82" t="s">
        <v>457</v>
      </c>
      <c r="E387" s="277" t="s">
        <v>315</v>
      </c>
      <c r="F387" s="31">
        <f>SUM(G387:H387)</f>
        <v>2000</v>
      </c>
      <c r="G387" s="90">
        <f aca="true" t="shared" si="103" ref="G387:L387">G388+G389</f>
        <v>2000</v>
      </c>
      <c r="H387" s="104">
        <f t="shared" si="103"/>
        <v>0</v>
      </c>
      <c r="I387" s="90">
        <f t="shared" si="103"/>
        <v>600</v>
      </c>
      <c r="J387" s="104">
        <f t="shared" si="103"/>
        <v>1000</v>
      </c>
      <c r="K387" s="90">
        <f t="shared" si="103"/>
        <v>1500</v>
      </c>
      <c r="L387" s="90">
        <f t="shared" si="103"/>
        <v>2000</v>
      </c>
    </row>
    <row r="388" spans="1:12" s="84" customFormat="1" ht="24.75" thickBot="1">
      <c r="A388" s="91"/>
      <c r="B388" s="82"/>
      <c r="C388" s="82"/>
      <c r="D388" s="82"/>
      <c r="E388" s="278" t="s">
        <v>666</v>
      </c>
      <c r="F388" s="31">
        <f>SUM(G388:H388)</f>
        <v>2000</v>
      </c>
      <c r="G388" s="29">
        <v>2000</v>
      </c>
      <c r="H388" s="80"/>
      <c r="I388" s="29">
        <v>600</v>
      </c>
      <c r="J388" s="80">
        <v>1000</v>
      </c>
      <c r="K388" s="29">
        <v>1500</v>
      </c>
      <c r="L388" s="29">
        <v>2000</v>
      </c>
    </row>
    <row r="389" spans="1:12" s="84" customFormat="1" ht="16.5" thickBot="1">
      <c r="A389" s="91"/>
      <c r="B389" s="82"/>
      <c r="C389" s="82"/>
      <c r="D389" s="82"/>
      <c r="E389" s="92"/>
      <c r="F389" s="31">
        <f>SUM(G389:H389)</f>
        <v>0</v>
      </c>
      <c r="G389" s="29"/>
      <c r="H389" s="80"/>
      <c r="I389" s="29"/>
      <c r="J389" s="80"/>
      <c r="K389" s="29"/>
      <c r="L389" s="29"/>
    </row>
    <row r="390" spans="1:12" ht="18" customHeight="1">
      <c r="A390" s="91">
        <v>3040</v>
      </c>
      <c r="B390" s="82" t="s">
        <v>28</v>
      </c>
      <c r="C390" s="82">
        <v>4</v>
      </c>
      <c r="D390" s="82">
        <v>0</v>
      </c>
      <c r="E390" s="92" t="s">
        <v>316</v>
      </c>
      <c r="F390" s="29">
        <f aca="true" t="shared" si="104" ref="F390:L390">SUM(F392)</f>
        <v>0</v>
      </c>
      <c r="G390" s="29">
        <f t="shared" si="104"/>
        <v>0</v>
      </c>
      <c r="H390" s="80">
        <f t="shared" si="104"/>
        <v>0</v>
      </c>
      <c r="I390" s="29">
        <f t="shared" si="104"/>
        <v>0</v>
      </c>
      <c r="J390" s="80">
        <f t="shared" si="104"/>
        <v>0</v>
      </c>
      <c r="K390" s="29">
        <f t="shared" si="104"/>
        <v>0</v>
      </c>
      <c r="L390" s="29">
        <f t="shared" si="104"/>
        <v>0</v>
      </c>
    </row>
    <row r="391" spans="1:12" s="84" customFormat="1" ht="10.5" customHeight="1">
      <c r="A391" s="91"/>
      <c r="B391" s="82"/>
      <c r="C391" s="82"/>
      <c r="D391" s="82"/>
      <c r="E391" s="92" t="s">
        <v>429</v>
      </c>
      <c r="F391" s="29"/>
      <c r="G391" s="29"/>
      <c r="H391" s="80"/>
      <c r="I391" s="29"/>
      <c r="J391" s="80"/>
      <c r="K391" s="29"/>
      <c r="L391" s="29"/>
    </row>
    <row r="392" spans="1:12" ht="16.5" customHeight="1" thickBot="1">
      <c r="A392" s="91">
        <v>3041</v>
      </c>
      <c r="B392" s="82" t="s">
        <v>28</v>
      </c>
      <c r="C392" s="82">
        <v>4</v>
      </c>
      <c r="D392" s="82">
        <v>1</v>
      </c>
      <c r="E392" s="92" t="s">
        <v>316</v>
      </c>
      <c r="F392" s="31">
        <f>SUM(G392:H392)</f>
        <v>0</v>
      </c>
      <c r="G392" s="90"/>
      <c r="H392" s="90"/>
      <c r="I392" s="90"/>
      <c r="J392" s="90"/>
      <c r="K392" s="90"/>
      <c r="L392" s="90"/>
    </row>
    <row r="393" spans="1:12" ht="12" customHeight="1">
      <c r="A393" s="91">
        <v>3050</v>
      </c>
      <c r="B393" s="82" t="s">
        <v>28</v>
      </c>
      <c r="C393" s="82">
        <v>5</v>
      </c>
      <c r="D393" s="82">
        <v>0</v>
      </c>
      <c r="E393" s="92" t="s">
        <v>317</v>
      </c>
      <c r="F393" s="29">
        <f aca="true" t="shared" si="105" ref="F393:L393">SUM(F395)</f>
        <v>0</v>
      </c>
      <c r="G393" s="29">
        <f t="shared" si="105"/>
        <v>0</v>
      </c>
      <c r="H393" s="80">
        <f t="shared" si="105"/>
        <v>0</v>
      </c>
      <c r="I393" s="29">
        <f t="shared" si="105"/>
        <v>0</v>
      </c>
      <c r="J393" s="80">
        <f t="shared" si="105"/>
        <v>0</v>
      </c>
      <c r="K393" s="29">
        <f t="shared" si="105"/>
        <v>0</v>
      </c>
      <c r="L393" s="29">
        <f t="shared" si="105"/>
        <v>0</v>
      </c>
    </row>
    <row r="394" spans="1:12" s="84" customFormat="1" ht="10.5" customHeight="1">
      <c r="A394" s="91"/>
      <c r="B394" s="82"/>
      <c r="C394" s="82"/>
      <c r="D394" s="82"/>
      <c r="E394" s="92" t="s">
        <v>429</v>
      </c>
      <c r="F394" s="29"/>
      <c r="G394" s="29"/>
      <c r="H394" s="80"/>
      <c r="I394" s="29"/>
      <c r="J394" s="80"/>
      <c r="K394" s="29"/>
      <c r="L394" s="29"/>
    </row>
    <row r="395" spans="1:12" ht="15.75" customHeight="1" thickBot="1">
      <c r="A395" s="91">
        <v>3051</v>
      </c>
      <c r="B395" s="82" t="s">
        <v>28</v>
      </c>
      <c r="C395" s="82">
        <v>5</v>
      </c>
      <c r="D395" s="82">
        <v>1</v>
      </c>
      <c r="E395" s="92" t="s">
        <v>317</v>
      </c>
      <c r="F395" s="31">
        <f>SUM(G395:H395)</f>
        <v>0</v>
      </c>
      <c r="G395" s="31"/>
      <c r="H395" s="96"/>
      <c r="I395" s="31"/>
      <c r="J395" s="96"/>
      <c r="K395" s="31"/>
      <c r="L395" s="31"/>
    </row>
    <row r="396" spans="1:12" ht="16.5" customHeight="1">
      <c r="A396" s="91">
        <v>3060</v>
      </c>
      <c r="B396" s="82" t="s">
        <v>28</v>
      </c>
      <c r="C396" s="82">
        <v>6</v>
      </c>
      <c r="D396" s="82">
        <v>0</v>
      </c>
      <c r="E396" s="92" t="s">
        <v>318</v>
      </c>
      <c r="F396" s="29">
        <f aca="true" t="shared" si="106" ref="F396:L396">SUM(F398)</f>
        <v>0</v>
      </c>
      <c r="G396" s="29">
        <f t="shared" si="106"/>
        <v>0</v>
      </c>
      <c r="H396" s="80">
        <f t="shared" si="106"/>
        <v>0</v>
      </c>
      <c r="I396" s="29">
        <f t="shared" si="106"/>
        <v>0</v>
      </c>
      <c r="J396" s="80">
        <f t="shared" si="106"/>
        <v>0</v>
      </c>
      <c r="K396" s="29">
        <f t="shared" si="106"/>
        <v>0</v>
      </c>
      <c r="L396" s="29">
        <f t="shared" si="106"/>
        <v>0</v>
      </c>
    </row>
    <row r="397" spans="1:12" s="84" customFormat="1" ht="10.5" customHeight="1">
      <c r="A397" s="91"/>
      <c r="B397" s="82"/>
      <c r="C397" s="82"/>
      <c r="D397" s="82"/>
      <c r="E397" s="92" t="s">
        <v>429</v>
      </c>
      <c r="F397" s="29"/>
      <c r="G397" s="29"/>
      <c r="H397" s="80"/>
      <c r="I397" s="29"/>
      <c r="J397" s="80"/>
      <c r="K397" s="29"/>
      <c r="L397" s="29"/>
    </row>
    <row r="398" spans="1:12" ht="15.75" customHeight="1" thickBot="1">
      <c r="A398" s="91">
        <v>3061</v>
      </c>
      <c r="B398" s="82" t="s">
        <v>28</v>
      </c>
      <c r="C398" s="82">
        <v>6</v>
      </c>
      <c r="D398" s="82">
        <v>1</v>
      </c>
      <c r="E398" s="92" t="s">
        <v>318</v>
      </c>
      <c r="F398" s="31">
        <f>SUM(G398:H398)</f>
        <v>0</v>
      </c>
      <c r="G398" s="31"/>
      <c r="H398" s="96"/>
      <c r="I398" s="31"/>
      <c r="J398" s="96"/>
      <c r="K398" s="31"/>
      <c r="L398" s="31"/>
    </row>
    <row r="399" spans="1:12" ht="34.5" customHeight="1">
      <c r="A399" s="91">
        <v>3070</v>
      </c>
      <c r="B399" s="82" t="s">
        <v>28</v>
      </c>
      <c r="C399" s="82">
        <v>7</v>
      </c>
      <c r="D399" s="82">
        <v>0</v>
      </c>
      <c r="E399" s="92" t="s">
        <v>319</v>
      </c>
      <c r="F399" s="29">
        <f aca="true" t="shared" si="107" ref="F399:L399">SUM(F401)</f>
        <v>1125</v>
      </c>
      <c r="G399" s="29">
        <f t="shared" si="107"/>
        <v>1125</v>
      </c>
      <c r="H399" s="80">
        <f t="shared" si="107"/>
        <v>0</v>
      </c>
      <c r="I399" s="29">
        <f t="shared" si="107"/>
        <v>0</v>
      </c>
      <c r="J399" s="80">
        <f t="shared" si="107"/>
        <v>440</v>
      </c>
      <c r="K399" s="29">
        <f t="shared" si="107"/>
        <v>1125</v>
      </c>
      <c r="L399" s="29">
        <f t="shared" si="107"/>
        <v>1125</v>
      </c>
    </row>
    <row r="400" spans="1:12" s="84" customFormat="1" ht="10.5" customHeight="1">
      <c r="A400" s="91"/>
      <c r="B400" s="82"/>
      <c r="C400" s="82"/>
      <c r="D400" s="82"/>
      <c r="E400" s="92" t="s">
        <v>429</v>
      </c>
      <c r="F400" s="29"/>
      <c r="G400" s="29"/>
      <c r="H400" s="80"/>
      <c r="I400" s="29"/>
      <c r="J400" s="80"/>
      <c r="K400" s="29"/>
      <c r="L400" s="29"/>
    </row>
    <row r="401" spans="1:12" ht="39" customHeight="1" thickBot="1">
      <c r="A401" s="91">
        <v>3071</v>
      </c>
      <c r="B401" s="82" t="s">
        <v>28</v>
      </c>
      <c r="C401" s="82">
        <v>7</v>
      </c>
      <c r="D401" s="82">
        <v>1</v>
      </c>
      <c r="E401" s="137" t="s">
        <v>319</v>
      </c>
      <c r="F401" s="31">
        <f>SUM(G401:H401)</f>
        <v>1125</v>
      </c>
      <c r="G401" s="90">
        <f>G402+G403</f>
        <v>1125</v>
      </c>
      <c r="H401" s="104">
        <v>0</v>
      </c>
      <c r="I401" s="90">
        <f>I402+I403</f>
        <v>0</v>
      </c>
      <c r="J401" s="104">
        <f>J402+J403</f>
        <v>440</v>
      </c>
      <c r="K401" s="90">
        <f>K402+K403</f>
        <v>1125</v>
      </c>
      <c r="L401" s="90">
        <f>L402+L403</f>
        <v>1125</v>
      </c>
    </row>
    <row r="402" spans="1:12" ht="27" customHeight="1" thickBot="1">
      <c r="A402" s="91"/>
      <c r="B402" s="82"/>
      <c r="C402" s="82"/>
      <c r="D402" s="82"/>
      <c r="E402" s="222" t="s">
        <v>775</v>
      </c>
      <c r="F402" s="31">
        <f>SUM(G402:H402)</f>
        <v>585</v>
      </c>
      <c r="G402" s="29">
        <v>585</v>
      </c>
      <c r="H402" s="80">
        <v>0</v>
      </c>
      <c r="I402" s="29"/>
      <c r="J402" s="80">
        <v>195</v>
      </c>
      <c r="K402" s="29">
        <v>585</v>
      </c>
      <c r="L402" s="29">
        <v>585</v>
      </c>
    </row>
    <row r="403" spans="1:12" ht="24" customHeight="1" thickBot="1">
      <c r="A403" s="91"/>
      <c r="B403" s="82"/>
      <c r="C403" s="82"/>
      <c r="D403" s="82"/>
      <c r="E403" s="279" t="s">
        <v>771</v>
      </c>
      <c r="F403" s="31">
        <f>SUM(G403:H403)</f>
        <v>540</v>
      </c>
      <c r="G403" s="29">
        <v>540</v>
      </c>
      <c r="H403" s="80"/>
      <c r="I403" s="29"/>
      <c r="J403" s="80">
        <v>245</v>
      </c>
      <c r="K403" s="29">
        <v>540</v>
      </c>
      <c r="L403" s="29">
        <v>540</v>
      </c>
    </row>
    <row r="404" spans="1:12" ht="40.5" customHeight="1">
      <c r="A404" s="91">
        <v>3080</v>
      </c>
      <c r="B404" s="82" t="s">
        <v>28</v>
      </c>
      <c r="C404" s="82">
        <v>8</v>
      </c>
      <c r="D404" s="82">
        <v>0</v>
      </c>
      <c r="E404" s="92" t="s">
        <v>320</v>
      </c>
      <c r="F404" s="29">
        <f aca="true" t="shared" si="108" ref="F404:L404">SUM(F406)</f>
        <v>0</v>
      </c>
      <c r="G404" s="29">
        <f t="shared" si="108"/>
        <v>0</v>
      </c>
      <c r="H404" s="80">
        <f t="shared" si="108"/>
        <v>0</v>
      </c>
      <c r="I404" s="29">
        <f t="shared" si="108"/>
        <v>0</v>
      </c>
      <c r="J404" s="80">
        <f t="shared" si="108"/>
        <v>0</v>
      </c>
      <c r="K404" s="29">
        <f t="shared" si="108"/>
        <v>0</v>
      </c>
      <c r="L404" s="29">
        <f t="shared" si="108"/>
        <v>0</v>
      </c>
    </row>
    <row r="405" spans="1:12" s="84" customFormat="1" ht="18.75" customHeight="1">
      <c r="A405" s="91"/>
      <c r="B405" s="82"/>
      <c r="C405" s="82"/>
      <c r="D405" s="82"/>
      <c r="E405" s="92" t="s">
        <v>429</v>
      </c>
      <c r="F405" s="29"/>
      <c r="G405" s="29"/>
      <c r="H405" s="80"/>
      <c r="I405" s="29"/>
      <c r="J405" s="80"/>
      <c r="K405" s="29"/>
      <c r="L405" s="29"/>
    </row>
    <row r="406" spans="1:12" ht="40.5" customHeight="1" thickBot="1">
      <c r="A406" s="91">
        <v>3081</v>
      </c>
      <c r="B406" s="82" t="s">
        <v>28</v>
      </c>
      <c r="C406" s="82">
        <v>8</v>
      </c>
      <c r="D406" s="82">
        <v>1</v>
      </c>
      <c r="E406" s="92" t="s">
        <v>320</v>
      </c>
      <c r="F406" s="31">
        <f>SUM(G406:H406)</f>
        <v>0</v>
      </c>
      <c r="G406" s="31"/>
      <c r="H406" s="96"/>
      <c r="I406" s="31"/>
      <c r="J406" s="96"/>
      <c r="K406" s="31"/>
      <c r="L406" s="31"/>
    </row>
    <row r="407" spans="1:12" s="84" customFormat="1" ht="10.5" customHeight="1">
      <c r="A407" s="91"/>
      <c r="B407" s="82"/>
      <c r="C407" s="82"/>
      <c r="D407" s="82"/>
      <c r="E407" s="92" t="s">
        <v>429</v>
      </c>
      <c r="F407" s="29"/>
      <c r="G407" s="29"/>
      <c r="H407" s="80"/>
      <c r="I407" s="29"/>
      <c r="J407" s="80"/>
      <c r="K407" s="29"/>
      <c r="L407" s="29"/>
    </row>
    <row r="408" spans="1:12" ht="25.5" customHeight="1">
      <c r="A408" s="91">
        <v>3090</v>
      </c>
      <c r="B408" s="82" t="s">
        <v>28</v>
      </c>
      <c r="C408" s="82">
        <v>9</v>
      </c>
      <c r="D408" s="82">
        <v>0</v>
      </c>
      <c r="E408" s="92" t="s">
        <v>321</v>
      </c>
      <c r="F408" s="29">
        <f aca="true" t="shared" si="109" ref="F408:L408">SUM(F410:F411)</f>
        <v>0</v>
      </c>
      <c r="G408" s="29">
        <f t="shared" si="109"/>
        <v>0</v>
      </c>
      <c r="H408" s="80">
        <f t="shared" si="109"/>
        <v>0</v>
      </c>
      <c r="I408" s="29">
        <f t="shared" si="109"/>
        <v>0</v>
      </c>
      <c r="J408" s="80">
        <f t="shared" si="109"/>
        <v>0</v>
      </c>
      <c r="K408" s="29">
        <f t="shared" si="109"/>
        <v>0</v>
      </c>
      <c r="L408" s="29">
        <f t="shared" si="109"/>
        <v>0</v>
      </c>
    </row>
    <row r="409" spans="1:12" s="84" customFormat="1" ht="10.5" customHeight="1">
      <c r="A409" s="91"/>
      <c r="B409" s="82"/>
      <c r="C409" s="82"/>
      <c r="D409" s="82"/>
      <c r="E409" s="92" t="s">
        <v>429</v>
      </c>
      <c r="F409" s="29"/>
      <c r="G409" s="29"/>
      <c r="H409" s="80"/>
      <c r="I409" s="29"/>
      <c r="J409" s="80"/>
      <c r="K409" s="29"/>
      <c r="L409" s="29"/>
    </row>
    <row r="410" spans="1:12" ht="25.5" customHeight="1" thickBot="1">
      <c r="A410" s="91">
        <v>3091</v>
      </c>
      <c r="B410" s="82" t="s">
        <v>28</v>
      </c>
      <c r="C410" s="82">
        <v>9</v>
      </c>
      <c r="D410" s="82">
        <v>1</v>
      </c>
      <c r="E410" s="92" t="s">
        <v>321</v>
      </c>
      <c r="F410" s="31">
        <f>SUM(G410:H410)</f>
        <v>0</v>
      </c>
      <c r="G410" s="29"/>
      <c r="H410" s="29"/>
      <c r="I410" s="29"/>
      <c r="J410" s="29"/>
      <c r="K410" s="29"/>
      <c r="L410" s="29"/>
    </row>
    <row r="411" spans="1:12" ht="53.25" customHeight="1" thickBot="1">
      <c r="A411" s="91">
        <v>3092</v>
      </c>
      <c r="B411" s="82" t="s">
        <v>28</v>
      </c>
      <c r="C411" s="82">
        <v>9</v>
      </c>
      <c r="D411" s="82">
        <v>2</v>
      </c>
      <c r="E411" s="92" t="s">
        <v>48</v>
      </c>
      <c r="F411" s="31">
        <f>SUM(G411:H411)</f>
        <v>0</v>
      </c>
      <c r="G411" s="29"/>
      <c r="H411" s="29"/>
      <c r="I411" s="29"/>
      <c r="J411" s="29"/>
      <c r="K411" s="29"/>
      <c r="L411" s="29"/>
    </row>
    <row r="412" spans="1:12" s="78" customFormat="1" ht="42.75" customHeight="1">
      <c r="A412" s="138">
        <v>3100</v>
      </c>
      <c r="B412" s="109" t="s">
        <v>29</v>
      </c>
      <c r="C412" s="109">
        <v>0</v>
      </c>
      <c r="D412" s="110">
        <v>0</v>
      </c>
      <c r="E412" s="139" t="s">
        <v>711</v>
      </c>
      <c r="F412" s="97">
        <f aca="true" t="shared" si="110" ref="F412:L412">SUM(F414)</f>
        <v>16009.5</v>
      </c>
      <c r="G412" s="97">
        <f t="shared" si="110"/>
        <v>100330.5</v>
      </c>
      <c r="H412" s="107">
        <f t="shared" si="110"/>
        <v>0</v>
      </c>
      <c r="I412" s="97">
        <f t="shared" si="110"/>
        <v>1305.5</v>
      </c>
      <c r="J412" s="107">
        <f t="shared" si="110"/>
        <v>2011.6</v>
      </c>
      <c r="K412" s="97">
        <f t="shared" si="110"/>
        <v>13502.3</v>
      </c>
      <c r="L412" s="97">
        <f t="shared" si="110"/>
        <v>16009.5</v>
      </c>
    </row>
    <row r="413" spans="1:12" ht="11.25" customHeight="1">
      <c r="A413" s="85"/>
      <c r="B413" s="73"/>
      <c r="C413" s="74"/>
      <c r="D413" s="75"/>
      <c r="E413" s="79" t="s">
        <v>428</v>
      </c>
      <c r="F413" s="37"/>
      <c r="G413" s="37"/>
      <c r="H413" s="106"/>
      <c r="I413" s="37"/>
      <c r="J413" s="106"/>
      <c r="K413" s="37"/>
      <c r="L413" s="37"/>
    </row>
    <row r="414" spans="1:12" ht="29.25" customHeight="1">
      <c r="A414" s="85">
        <v>3110</v>
      </c>
      <c r="B414" s="82" t="s">
        <v>29</v>
      </c>
      <c r="C414" s="82">
        <v>1</v>
      </c>
      <c r="D414" s="83">
        <v>0</v>
      </c>
      <c r="E414" s="132" t="s">
        <v>416</v>
      </c>
      <c r="F414" s="29">
        <f aca="true" t="shared" si="111" ref="F414:L414">SUM(F416)</f>
        <v>16009.5</v>
      </c>
      <c r="G414" s="29">
        <f t="shared" si="111"/>
        <v>100330.5</v>
      </c>
      <c r="H414" s="80">
        <f t="shared" si="111"/>
        <v>0</v>
      </c>
      <c r="I414" s="29">
        <f t="shared" si="111"/>
        <v>1305.5</v>
      </c>
      <c r="J414" s="80">
        <f t="shared" si="111"/>
        <v>2011.6</v>
      </c>
      <c r="K414" s="29">
        <f t="shared" si="111"/>
        <v>13502.3</v>
      </c>
      <c r="L414" s="29">
        <f t="shared" si="111"/>
        <v>16009.5</v>
      </c>
    </row>
    <row r="415" spans="1:12" s="84" customFormat="1" ht="13.5" customHeight="1" thickBot="1">
      <c r="A415" s="85"/>
      <c r="B415" s="73"/>
      <c r="C415" s="82"/>
      <c r="D415" s="83"/>
      <c r="E415" s="79" t="s">
        <v>429</v>
      </c>
      <c r="F415" s="90"/>
      <c r="G415" s="90"/>
      <c r="H415" s="104"/>
      <c r="I415" s="90"/>
      <c r="J415" s="104"/>
      <c r="K415" s="90"/>
      <c r="L415" s="90"/>
    </row>
    <row r="416" spans="1:12" ht="16.5" thickBot="1">
      <c r="A416" s="85">
        <v>3112</v>
      </c>
      <c r="B416" s="87" t="s">
        <v>29</v>
      </c>
      <c r="C416" s="87">
        <v>1</v>
      </c>
      <c r="D416" s="88">
        <v>2</v>
      </c>
      <c r="E416" s="140" t="s">
        <v>359</v>
      </c>
      <c r="F416" s="33">
        <f>SUM(G416:H416)-Ekamutner!D114</f>
        <v>16009.5</v>
      </c>
      <c r="G416" s="33">
        <v>100330.5</v>
      </c>
      <c r="H416" s="33">
        <f>H417</f>
        <v>0</v>
      </c>
      <c r="I416" s="116">
        <v>1305.5</v>
      </c>
      <c r="J416" s="116">
        <v>2011.6</v>
      </c>
      <c r="K416" s="116">
        <v>13502.3</v>
      </c>
      <c r="L416" s="33">
        <v>16009.5</v>
      </c>
    </row>
    <row r="417" spans="1:12" ht="15.75">
      <c r="A417" s="91"/>
      <c r="B417" s="82"/>
      <c r="C417" s="82"/>
      <c r="D417" s="82"/>
      <c r="E417" s="141"/>
      <c r="F417" s="37"/>
      <c r="G417" s="37"/>
      <c r="H417" s="106"/>
      <c r="I417" s="37"/>
      <c r="J417" s="106"/>
      <c r="K417" s="37"/>
      <c r="L417" s="37"/>
    </row>
    <row r="418" spans="1:12" ht="16.5" thickBot="1">
      <c r="A418" s="91"/>
      <c r="B418" s="82"/>
      <c r="C418" s="82"/>
      <c r="D418" s="82"/>
      <c r="E418" s="141"/>
      <c r="F418" s="31"/>
      <c r="G418" s="31"/>
      <c r="H418" s="80"/>
      <c r="I418" s="31"/>
      <c r="J418" s="80"/>
      <c r="K418" s="31"/>
      <c r="L418" s="31"/>
    </row>
    <row r="419" spans="2:4" ht="15.75">
      <c r="B419" s="142"/>
      <c r="C419" s="143"/>
      <c r="D419" s="144"/>
    </row>
    <row r="420" spans="1:12" s="23" customFormat="1" ht="58.5" customHeight="1">
      <c r="A420" s="390" t="s">
        <v>414</v>
      </c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</row>
    <row r="421" spans="1:12" s="23" customFormat="1" ht="12.75">
      <c r="A421" s="146" t="s">
        <v>712</v>
      </c>
      <c r="B421" s="147"/>
      <c r="C421" s="147"/>
      <c r="D421" s="147"/>
      <c r="E421" s="147"/>
      <c r="F421" s="280"/>
      <c r="G421" s="280"/>
      <c r="H421" s="280"/>
      <c r="I421" s="281"/>
      <c r="J421" s="281"/>
      <c r="K421" s="281"/>
      <c r="L421" s="281"/>
    </row>
    <row r="423" spans="9:12" ht="15.75">
      <c r="I423" s="282"/>
      <c r="J423" s="282"/>
      <c r="K423" s="282"/>
      <c r="L423" s="283"/>
    </row>
    <row r="427" spans="9:11" ht="15.75">
      <c r="I427" s="116"/>
      <c r="J427" s="116"/>
      <c r="K427" s="116"/>
    </row>
  </sheetData>
  <sheetProtection/>
  <protectedRanges>
    <protectedRange sqref="F1:F3" name="Range25"/>
    <protectedRange sqref="G418:L418 G410:L411 F409:L409 G415:L415 G416:H417 F413:L413" name="Range24"/>
    <protectedRange sqref="G394:L395 G387:L389 G392:L392 F391:L391 F386:L386" name="Range22"/>
    <protectedRange sqref="G350:L351 F357:L357 F367:L367 G368:L368 G358:L365 F353:L353 G354:L355" name="Range20"/>
    <protectedRange sqref="F325:L325 G318:H320 I317:L320 G323:H323 F322:H322 F317:H317 G327:L327 I322:L323" name="Range18"/>
    <protectedRange sqref="G290:H291 F295:L295 F289:H289 F293:L293 I289:L291" name="Range16"/>
    <protectedRange sqref="G272:H275 F271:H271 G266:L269 I271:L275 F264:L264" name="Range14"/>
    <protectedRange sqref="G223:H223 F225:L225 G237:H237 F233:L233 F236:H236 F231:L231 F222:H222 G239:L239 I222:L223 G234:L234 G226:L229 I236:L237" name="Range12"/>
    <protectedRange sqref="G205:H205 F204:H204 F207:L207 I204:L205 G197:L202" name="Range10"/>
    <protectedRange sqref="G171:H173 I170:L173 F170:H170 F175:L175 G179:L184 G178 G176:L177" name="Range8"/>
    <protectedRange sqref="G132:H132 G135:H135 G138:H138 I134:L135 G141:H141 I145:L146 I137:L138 F143:L143 G146:H146 F145:H145 F140:H140 F137:H137 F134:H134 F131:H131 I131:L132 I140:L141" name="Range6"/>
    <protectedRange sqref="G97:H97 G108:L109 G103:H103 G106:H106 I105:L106 I97:L98 G112 F111:H111 F105:H105 F102:H102 F98:H98 F100:L100 I111:L112 G96:L96 I102:L103" name="Range4"/>
    <protectedRange sqref="G44:H45 F47:H47 F43:H43 A39:E39 I43:L45 H48 I47:L48 D18:D38 G17:L41 G48:G58 H49:L58 F14:L14 F16:L16 M39:IV39" name="Range2"/>
    <protectedRange sqref="G61:H61 I89:L90 G64:H64 I63:L64 F92:L92 F66:L66 G90:H90 G95:H95 F94:H94 F89:H89 F63:H63 F60:H60 I94:L95 G67:L79 G96:L96 G86:L87 G83:G85 G80 G81:L82 I60:L61" name="Range3"/>
    <protectedRange sqref="G115:H115 I127:L129 G120:H122 I124:L125 G125:H125 G112:L112 G128:H129 F127:H127 F124:H124 F119:H119 F114:H114 F117:L117 F131:L131 I114:L115 I119:L122" name="Range5"/>
    <protectedRange sqref="G165:L168 G147:L147 G162:L163 G149:L155 G156 G157:L160" name="Range7"/>
    <protectedRange sqref="I195:L196 G187:H187 I186:L187 G190:H193 G196:H196 F195:H195 F189:H189 F186:H186 I189:L193" name="Range9"/>
    <protectedRange sqref="F209:L209 G220:L220 F219:L219 G217:L217 G214:L214 G211:L211 F216:L216 F213:L213" name="Range11"/>
    <protectedRange sqref="G254:H254 F239:L239 F253:H253 I253:L254 G246:L251 F256:L256 G261:L262 G257:L259 G260 F245:L245 G240:L243" name="Range13"/>
    <protectedRange sqref="I286:L287 G278:H281 I277:L281 G284:H284 G287:H287 F286:H286 F283:H283 F277:H277 I283:L284" name="Range15"/>
    <protectedRange sqref="F311:H311 G300:H300 I311:L312 G312:G315 H312 H313:L315 G304:L309 G301:L302 G298:L298" name="Range17"/>
    <protectedRange sqref="F349:L349 G343:L343 H335:H342 F345:L345 G333:L334 F331:L331 G346:L347 F329:L329" name="Range19"/>
    <protectedRange sqref="G371:H371 I383:L384 I379:L381 G380:H381 F377:L377 G384:H384 F383:H383 F379:H379 F370:H370 F373:L373 I370:L371 G375:L375 F386:L386" name="Range21"/>
    <protectedRange sqref="G398:H398 I405:L407 G406:H406 F407:H407 F405:H405 G401:L403 F397:H397 I397:L398 F400:L400" name="Range23"/>
    <protectedRange sqref="H5:I5" name="Range25_1"/>
    <protectedRange sqref="I417" name="Range24_1_1_1_1"/>
    <protectedRange sqref="J417" name="Range24_3_1_1_1"/>
    <protectedRange sqref="K417:L417" name="Range24_4_1_1_1"/>
    <protectedRange sqref="I421" name="Range24_1_1_2"/>
    <protectedRange sqref="J421" name="Range24_3_1_2"/>
    <protectedRange sqref="K421:L421" name="Range24_4_1_2"/>
    <protectedRange sqref="G335:G342" name="Range19_1"/>
    <protectedRange sqref="I335:K342" name="Range19_2"/>
    <protectedRange sqref="L335:L342" name="Range19_2_1"/>
  </protectedRanges>
  <mergeCells count="13">
    <mergeCell ref="E5:K5"/>
    <mergeCell ref="E6:K6"/>
    <mergeCell ref="I8:L8"/>
    <mergeCell ref="J2:L3"/>
    <mergeCell ref="A420:L420"/>
    <mergeCell ref="A8:A10"/>
    <mergeCell ref="B8:B10"/>
    <mergeCell ref="C8:C10"/>
    <mergeCell ref="D8:D10"/>
    <mergeCell ref="E8:E10"/>
    <mergeCell ref="F8:H8"/>
    <mergeCell ref="I9:L9"/>
    <mergeCell ref="E4:J4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150" formula="1"/>
    <ignoredError sqref="F259 F261 F247:F249 F241:F242 F68:F83 F86:F87 F18:F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432" t="s">
        <v>403</v>
      </c>
      <c r="D5" s="432"/>
      <c r="E5" s="432"/>
      <c r="F5" s="432"/>
    </row>
    <row r="7" ht="12.75">
      <c r="B7" s="1" t="s">
        <v>404</v>
      </c>
    </row>
    <row r="8" ht="12.75">
      <c r="B8" s="1" t="s">
        <v>405</v>
      </c>
    </row>
    <row r="10" spans="7:8" ht="12.75">
      <c r="G10" s="433" t="s">
        <v>519</v>
      </c>
      <c r="H10" s="433"/>
    </row>
    <row r="11" spans="2:8" ht="38.25">
      <c r="B11" s="18" t="s">
        <v>625</v>
      </c>
      <c r="C11" s="18" t="s">
        <v>406</v>
      </c>
      <c r="D11" s="10" t="s">
        <v>407</v>
      </c>
      <c r="E11" s="10" t="s">
        <v>408</v>
      </c>
      <c r="F11" s="10" t="s">
        <v>409</v>
      </c>
      <c r="G11" s="18" t="s">
        <v>511</v>
      </c>
      <c r="H11" s="10" t="s">
        <v>518</v>
      </c>
    </row>
    <row r="12" spans="2:8" ht="51">
      <c r="B12" s="18">
        <v>1</v>
      </c>
      <c r="C12" s="19" t="s">
        <v>410</v>
      </c>
      <c r="D12" s="16">
        <f>SUM(D13,D14)</f>
        <v>8072.8</v>
      </c>
      <c r="E12" s="16">
        <f>SUM(E13,E14)</f>
        <v>7550</v>
      </c>
      <c r="F12" s="16">
        <f>SUM(F13,F14)</f>
        <v>4533.1</v>
      </c>
      <c r="G12" s="16">
        <f>SUM(G13,G14)</f>
        <v>4166.1</v>
      </c>
      <c r="H12" s="14">
        <v>0</v>
      </c>
    </row>
    <row r="13" spans="2:8" ht="27" customHeight="1">
      <c r="B13" s="18">
        <v>1.1</v>
      </c>
      <c r="C13" s="19" t="s">
        <v>512</v>
      </c>
      <c r="D13" s="15">
        <v>6587.8</v>
      </c>
      <c r="E13" s="14">
        <v>6350</v>
      </c>
      <c r="F13" s="15">
        <v>3135.5</v>
      </c>
      <c r="G13" s="15">
        <v>3066.1</v>
      </c>
      <c r="H13" s="14">
        <v>0</v>
      </c>
    </row>
    <row r="14" spans="2:8" ht="37.5" customHeight="1">
      <c r="B14" s="18">
        <v>1.2</v>
      </c>
      <c r="C14" s="19" t="s">
        <v>513</v>
      </c>
      <c r="D14" s="14">
        <v>1485</v>
      </c>
      <c r="E14" s="14">
        <v>1200</v>
      </c>
      <c r="F14" s="15">
        <v>1397.6</v>
      </c>
      <c r="G14" s="15">
        <v>1100</v>
      </c>
      <c r="H14" s="14">
        <v>0</v>
      </c>
    </row>
    <row r="15" spans="2:8" ht="38.25">
      <c r="B15" s="18">
        <v>2</v>
      </c>
      <c r="C15" s="19" t="s">
        <v>411</v>
      </c>
      <c r="D15" s="16">
        <f>SUM(D16,D17)</f>
        <v>98825.8</v>
      </c>
      <c r="E15" s="16">
        <f>SUM(E16,E17)</f>
        <v>96500</v>
      </c>
      <c r="F15" s="16">
        <f>SUM(F16,F17)</f>
        <v>51270.299999999996</v>
      </c>
      <c r="G15" s="16">
        <f>SUM(G16,G17)</f>
        <v>74697.1</v>
      </c>
      <c r="H15" s="14">
        <v>0</v>
      </c>
    </row>
    <row r="16" spans="2:8" ht="26.25" customHeight="1">
      <c r="B16" s="18">
        <v>2.1</v>
      </c>
      <c r="C16" s="19" t="s">
        <v>514</v>
      </c>
      <c r="D16" s="15">
        <v>98041.5</v>
      </c>
      <c r="E16" s="14">
        <v>96000</v>
      </c>
      <c r="F16" s="15">
        <v>48724.1</v>
      </c>
      <c r="G16" s="15">
        <v>74274</v>
      </c>
      <c r="H16" s="14">
        <v>0</v>
      </c>
    </row>
    <row r="17" spans="2:8" ht="31.5" customHeight="1">
      <c r="B17" s="18">
        <v>2.2</v>
      </c>
      <c r="C17" s="19" t="s">
        <v>515</v>
      </c>
      <c r="D17" s="15">
        <v>784.3</v>
      </c>
      <c r="E17" s="14">
        <v>500</v>
      </c>
      <c r="F17" s="15">
        <v>2546.2</v>
      </c>
      <c r="G17" s="15">
        <v>423.1</v>
      </c>
      <c r="H17" s="14">
        <v>0</v>
      </c>
    </row>
    <row r="18" spans="2:12" ht="38.25">
      <c r="B18" s="18">
        <v>3</v>
      </c>
      <c r="C18" s="19" t="s">
        <v>412</v>
      </c>
      <c r="D18" s="16">
        <f>SUM(D19,D20)</f>
        <v>55696.9</v>
      </c>
      <c r="E18" s="16">
        <f>SUM(E19,E20)</f>
        <v>53400</v>
      </c>
      <c r="F18" s="16">
        <f>SUM(F19,F20)</f>
        <v>76898.7</v>
      </c>
      <c r="G18" s="16">
        <f>SUM(G19,G20)</f>
        <v>14336.9</v>
      </c>
      <c r="H18" s="14">
        <v>2898.7</v>
      </c>
      <c r="J18" s="17"/>
      <c r="K18" s="17"/>
      <c r="L18" s="17"/>
    </row>
    <row r="19" spans="2:8" ht="31.5" customHeight="1">
      <c r="B19" s="18">
        <v>3.1</v>
      </c>
      <c r="C19" s="19" t="s">
        <v>516</v>
      </c>
      <c r="D19" s="15">
        <v>54100.8</v>
      </c>
      <c r="E19" s="14">
        <v>52000</v>
      </c>
      <c r="F19" s="15">
        <v>75610.7</v>
      </c>
      <c r="G19" s="15">
        <v>13170.3</v>
      </c>
      <c r="H19" s="14">
        <v>2898.7</v>
      </c>
    </row>
    <row r="20" spans="2:8" ht="42" customHeight="1">
      <c r="B20" s="18">
        <v>3.2</v>
      </c>
      <c r="C20" s="19" t="s">
        <v>517</v>
      </c>
      <c r="D20" s="15">
        <v>1596.1</v>
      </c>
      <c r="E20" s="14">
        <v>1400</v>
      </c>
      <c r="F20" s="14">
        <v>1288</v>
      </c>
      <c r="G20" s="15">
        <v>1166.6</v>
      </c>
      <c r="H20" s="14">
        <v>0</v>
      </c>
    </row>
    <row r="21" spans="2:8" ht="25.5">
      <c r="B21" s="18">
        <v>4</v>
      </c>
      <c r="C21" s="19" t="s">
        <v>413</v>
      </c>
      <c r="D21" s="15">
        <v>13786.8</v>
      </c>
      <c r="E21" s="15">
        <v>0</v>
      </c>
      <c r="F21" s="9" t="s">
        <v>158</v>
      </c>
      <c r="G21" s="20">
        <v>0</v>
      </c>
      <c r="H21" s="20">
        <f>D21-E21</f>
        <v>13786.8</v>
      </c>
    </row>
    <row r="22" spans="2:8" ht="25.5">
      <c r="B22" s="18">
        <v>5</v>
      </c>
      <c r="C22" s="19" t="s">
        <v>624</v>
      </c>
      <c r="D22" s="15">
        <v>1412.8</v>
      </c>
      <c r="E22" s="15">
        <v>0</v>
      </c>
      <c r="F22" s="9" t="s">
        <v>158</v>
      </c>
      <c r="G22" s="20">
        <v>0</v>
      </c>
      <c r="H22" s="20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2021-07-19T09:10:57Z</cp:lastPrinted>
  <dcterms:created xsi:type="dcterms:W3CDTF">1996-10-14T23:33:28Z</dcterms:created>
  <dcterms:modified xsi:type="dcterms:W3CDTF">2021-08-10T08:33:42Z</dcterms:modified>
  <cp:category/>
  <cp:version/>
  <cp:contentType/>
  <cp:contentStatus/>
</cp:coreProperties>
</file>