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0"/>
  </bookViews>
  <sheets>
    <sheet name="Հաշվետվ" sheetId="1" r:id="rId1"/>
    <sheet name="Պարտքեր" sheetId="2" r:id="rId2"/>
    <sheet name="Պահուստաֆոնդ" sheetId="3" r:id="rId3"/>
  </sheets>
  <definedNames/>
  <calcPr fullCalcOnLoad="1"/>
</workbook>
</file>

<file path=xl/sharedStrings.xml><?xml version="1.0" encoding="utf-8"?>
<sst xmlns="http://schemas.openxmlformats.org/spreadsheetml/2006/main" count="262" uniqueCount="174">
  <si>
    <t>NN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</si>
  <si>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</si>
  <si>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</si>
  <si>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</si>
  <si>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</si>
  <si>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</si>
  <si>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</si>
  <si>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</si>
  <si>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</si>
  <si>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</si>
  <si>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</si>
  <si>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</si>
  <si>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</si>
  <si>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</si>
  <si>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</si>
  <si>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</si>
  <si>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 *</t>
  </si>
  <si>
    <r>
      <t>*</t>
    </r>
    <r>
      <rPr>
        <sz val="7"/>
        <color indexed="8"/>
        <rFont val="Sylfaen"/>
        <family val="1"/>
      </rPr>
      <t>Նշված տողի ցուցանիշները հանրագումարում ներառված չէ:</t>
    </r>
  </si>
  <si>
    <t>Հայաստանի Հանրապետության</t>
  </si>
  <si>
    <t>Շիրակի մարզի Ախուրյան համայնքի</t>
  </si>
  <si>
    <t xml:space="preserve">Հավելված  թիվ 1 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</si>
  <si>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</si>
  <si>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</si>
  <si>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</si>
  <si>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</si>
  <si>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</si>
  <si>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</si>
  <si>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</si>
  <si>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</si>
  <si>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</si>
  <si>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</si>
  <si>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</si>
  <si>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</si>
  <si>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</si>
  <si>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</si>
  <si>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>Գույքի և սարքավորումների վարձակալություն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</si>
  <si>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</si>
  <si>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</si>
  <si>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</si>
  <si>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</si>
  <si>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</si>
  <si>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</si>
  <si>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</si>
  <si>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</si>
  <si>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</si>
  <si>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</si>
  <si>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</si>
  <si>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</si>
  <si>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</si>
  <si>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</si>
  <si>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</si>
  <si>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</si>
  <si>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Սուբսիդիաներ ոչ-ֆինանսական պետական (hամայնքային) կազմակերպություններին 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</si>
  <si>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</si>
  <si>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</si>
  <si>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</si>
  <si>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</si>
  <si>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</si>
  <si>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</si>
  <si>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</si>
  <si>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</si>
  <si>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</si>
  <si>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</si>
  <si>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</si>
  <si>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</si>
  <si>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</si>
  <si>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</si>
  <si>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</si>
  <si>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</si>
  <si>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</si>
  <si>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</si>
  <si>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</si>
  <si>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</si>
  <si>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</si>
  <si>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Հիմնական միջոցների իրացումից մուտքեր</t>
  </si>
  <si>
    <t>ԸՆԴԱՄԵՆԸ ԾԱԽՍԵՐ   այդ թվում</t>
  </si>
  <si>
    <t>Տարեկան ճշտված պլանը</t>
  </si>
  <si>
    <t>Փաստացի կատարվել է</t>
  </si>
  <si>
    <t>ԸՆԴԱՄԵՆԸ ՄՈՒՏՔԵՐ</t>
  </si>
  <si>
    <t>Եկամտատեսակների,մուտքերի անվանումը</t>
  </si>
  <si>
    <t>2019թ</t>
  </si>
  <si>
    <t>2020թ</t>
  </si>
  <si>
    <t xml:space="preserve"> Պետական բյուջեից ընթացիկ  ծախսերի ֆինանսական համար</t>
  </si>
  <si>
    <t xml:space="preserve"> Պետական բյուջեից կապիտալ ծախսերի ֆինանսավորման նպատակային հատկացումներ (սուբվենցիաներ)</t>
  </si>
  <si>
    <t xml:space="preserve"> Պաշտոնական դրամաշնորհներ                                                                        այդ թվում </t>
  </si>
  <si>
    <t>Հավելուրդ/պակասուրդի ֆինանսավորման աղբյուրներ</t>
  </si>
  <si>
    <t>Գ,  ՈՉ ՖԻՆԱՆՍԱԿԱՆ ԱԿՏԻՎՆԵՐԻ ԻՐԱՑՈՒՄԻՑ ՄՈՒՏՔԵՐ</t>
  </si>
  <si>
    <r>
      <t xml:space="preserve">Ոչ ֆինանսական ակտիվների իրացումից մուտքեր  </t>
    </r>
    <r>
      <rPr>
        <sz val="12"/>
        <color indexed="8"/>
        <rFont val="Sylfaen"/>
        <family val="1"/>
      </rPr>
      <t>*</t>
    </r>
  </si>
  <si>
    <t>Կատարման % 2020թ</t>
  </si>
  <si>
    <t>Կատարման % 2020թ 2019թ</t>
  </si>
  <si>
    <r>
      <t xml:space="preserve">             </t>
    </r>
    <r>
      <rPr>
        <b/>
        <sz val="14"/>
        <rFont val="Sylfaen"/>
        <family val="1"/>
      </rPr>
      <t xml:space="preserve">   ԾԱԽՍԵՐ</t>
    </r>
  </si>
  <si>
    <t xml:space="preserve">Բացարձակ թվերով </t>
  </si>
  <si>
    <t>2019թ Փաստացի կատարվել է</t>
  </si>
  <si>
    <t>2020թ Փաստացի կատարվել է</t>
  </si>
  <si>
    <t xml:space="preserve">ԸՆԴԱՄԵՆԸ ԵԿԱՄՈՒՏՆԵՐ                                            այդ   թվում  </t>
  </si>
  <si>
    <t>ավագանու  12 փետրվար 2021թվականի</t>
  </si>
  <si>
    <t>թիվ  2-Ն  որոշման</t>
  </si>
  <si>
    <t xml:space="preserve">ա) ըստ գործառական դասակարգման և ըստ ծրագրերի </t>
  </si>
  <si>
    <t>Հ/հ</t>
  </si>
  <si>
    <t>Պարտքի անվանումը</t>
  </si>
  <si>
    <t>Պարտք առ 01,01,2020թ</t>
  </si>
  <si>
    <t>ԸՆԴԱՄԵՆԸ  ՊԱՐՏՔԵՐ (Ա+Բ)</t>
  </si>
  <si>
    <t>Ա</t>
  </si>
  <si>
    <t>ԸՆԴԱՄԵՆԸ ՎԱՐՉԱԿԱՆ ԲՅՈՒՋԵԻ ՊԱՐՏՔԵՐ</t>
  </si>
  <si>
    <t xml:space="preserve">Օրենսդիր և գործադիր մարմիններ,պետական կառավարում </t>
  </si>
  <si>
    <t xml:space="preserve">Ընդհանուր բնույթի այլ ծառայություններ </t>
  </si>
  <si>
    <t xml:space="preserve">Ընդհանուր բնույթի հանրային ծառայություններ (այլ դասերին չպատկանող) </t>
  </si>
  <si>
    <t>Աղբահանում</t>
  </si>
  <si>
    <t>Փողոցների լուսավորում</t>
  </si>
  <si>
    <t>Գրադարաններ</t>
  </si>
  <si>
    <t>Այլ մշակույթային միջոցառումներ</t>
  </si>
  <si>
    <t xml:space="preserve">Նախադպրոցական կրթություն </t>
  </si>
  <si>
    <t>Արտադպրոցական դաստիարակություն</t>
  </si>
  <si>
    <t>Բ</t>
  </si>
  <si>
    <t>ԸՆԴԱՄԵՆԸ ՖՈՆԴԱՅԻՆ ԲՅՈՒՋԵՅԻ ՊԱՐՏՔԵՐ</t>
  </si>
  <si>
    <t xml:space="preserve">բ) ըստ տնտեսագիտական դասակարգման                                                 </t>
  </si>
  <si>
    <t xml:space="preserve">  </t>
  </si>
  <si>
    <t>Ա.1</t>
  </si>
  <si>
    <t>ԸՆԹԱՑԻԿ ԾԱԽՍԵՐԻ ՀԵՏ ԿԱՊՎԱԾ ՊԱՐՏՔԵՐ</t>
  </si>
  <si>
    <t>Աշխատանքի վարձատրության գծով պարտքեր</t>
  </si>
  <si>
    <t>Ծառայությունների և ապրանքների ձեռք բերման գծով պարտքեր</t>
  </si>
  <si>
    <t>Սուբսիդիաների գծով պարտքեր</t>
  </si>
  <si>
    <t>Դրամաշնորհների գծով պարտքեր</t>
  </si>
  <si>
    <t xml:space="preserve"> Այլ կապիտալ դրամաշնորհներ                                     </t>
  </si>
  <si>
    <t>Այլ ծախսերի գծով պարտքեր</t>
  </si>
  <si>
    <t>Բ.2</t>
  </si>
  <si>
    <t>ՈՉ ՖԻՆԱՆՍԱԿԱՆ ԱԿՏԻՎՆԵՐԻ ԳԾՈՎ ԾԱԽՍԵՐԻ ՀԵՏ ԿԱՊՎԱԾ ՊԱՐՏՔԵՐ</t>
  </si>
  <si>
    <t xml:space="preserve"> Շենքերի և շինությունների կապիտալ վերանորոգում</t>
  </si>
  <si>
    <t>Այլ մեքենաներ և սարքավորումներ</t>
  </si>
  <si>
    <t>äÉ³Ý</t>
  </si>
  <si>
    <t>20 Q1</t>
  </si>
  <si>
    <t>2,631,800.00</t>
  </si>
  <si>
    <t>0.00</t>
  </si>
  <si>
    <t>20 Q2</t>
  </si>
  <si>
    <t>5,374,100.00</t>
  </si>
  <si>
    <t>20 Q3</t>
  </si>
  <si>
    <t>8,047,900.00</t>
  </si>
  <si>
    <t>20 Q4</t>
  </si>
  <si>
    <t>12,508,900.00</t>
  </si>
  <si>
    <t>20 Y</t>
  </si>
  <si>
    <t>Ðá¹í³Í</t>
  </si>
  <si>
    <t>äÉ³ÝÇ ÙÝ³óáñ¹</t>
  </si>
  <si>
    <t>üÇÝ³Ýë³íáñáõÙ</t>
  </si>
  <si>
    <t>ºÉù</t>
  </si>
  <si>
    <t>üÇÝ³Ýë.ÙÝ³óáñ¹</t>
  </si>
  <si>
    <t>Ð³Ûï</t>
  </si>
  <si>
    <t>ä³Ñáõëï</t>
  </si>
  <si>
    <t>Ð³í³ëï³·Çñ</t>
  </si>
  <si>
    <t>Î³ÝËÇÏ</t>
  </si>
  <si>
    <t>195,100.00</t>
  </si>
  <si>
    <t>2,090,000.00</t>
  </si>
  <si>
    <t>300,000.00</t>
  </si>
  <si>
    <t>145,000.00</t>
  </si>
  <si>
    <t>61,217.00</t>
  </si>
  <si>
    <t>83,783.00</t>
  </si>
  <si>
    <t>400,000.00</t>
  </si>
  <si>
    <t>7,195,000.00</t>
  </si>
  <si>
    <t>140,000.00</t>
  </si>
  <si>
    <t>7,055,000.00</t>
  </si>
  <si>
    <t>2,000,000.00</t>
  </si>
  <si>
    <t>ÀÝ¹³Ù»ÝÁ</t>
  </si>
  <si>
    <t>12,325,100.00</t>
  </si>
  <si>
    <t>201,217.00</t>
  </si>
  <si>
    <t>12,123,883.00</t>
  </si>
  <si>
    <t>Հաշվետվություն</t>
  </si>
  <si>
    <t>Ախուրյան համայնքի բյուջեի վարչական մասի  պահուստային ֆոնդի 900212352133 գանփապետական հաշվից կատարված</t>
  </si>
  <si>
    <t xml:space="preserve"> ՀԱՄԱՅՆՔԻ 2020ԹՎԱԿԱՆԻ ԲՅՈՒՋԵԻ ՊԱՐՏՔԵՐԻ ԿԱՌՈՒՑՎԱԾՔԸ </t>
  </si>
  <si>
    <t>Կատարման %2020թ ճշտված պլանի նկատմամբ</t>
  </si>
  <si>
    <t>Կատարման %  2019թ փաստացիի նկատմամբ</t>
  </si>
  <si>
    <t>2020թվականի շեղումը տարեկան ճշտված պլանի նկատմամբ         /+,-/</t>
  </si>
  <si>
    <t>2020թվականւ փաստացին 2019թվականի փաստացիի նկատմամբ շեղումը         /+,- /</t>
  </si>
  <si>
    <t xml:space="preserve">ԱԽՈՒՐՅԱՆ ՀԱՄԱՅՆՔԻ 2020ԹՎԱԿԱՆԻ ԲՅՈՒՋԵԻ ԿԱՏԱՐՄԱՆ ՏԱՐԵԿԱՆ ՀԱՇՎԵՏՎՈՒԹՅՈՒՆ </t>
  </si>
  <si>
    <t>Հավելված թիվ 3 Հայաստանի Հանրապետության Շիրակի մարզի Ախուրյան համայնքի ավագանու 2021թվականի փետրվարի 12-ի թիվ 2-Ն որոշման</t>
  </si>
  <si>
    <t xml:space="preserve">Հավելված 2                                                                                                                                                                                                                   Հայաստանի Հանրապետության                                                                                                                                                                                         Շիրակի մարզի Ախուրյան համայնքի                                                                                                                                                                             ավագանու 2021 թվականի                                                                                                                                                                                                 փետրվարի 12-ի թիվ 2-Ն որոշման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</si>
</sst>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7"/>
      <color indexed="8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2"/>
      <color indexed="8"/>
      <name val="Sylfaen"/>
      <family val="1"/>
    </font>
    <font>
      <sz val="11"/>
      <name val="Arial LatArm"/>
      <family val="2"/>
    </font>
    <font>
      <sz val="7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sz val="10"/>
      <name val="Arial Armenian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Calibri"/>
      <family val="2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i/>
      <sz val="9"/>
      <color indexed="8"/>
      <name val="Sylfaen"/>
      <family val="1"/>
    </font>
    <font>
      <b/>
      <i/>
      <sz val="10"/>
      <color indexed="8"/>
      <name val="Arial LatArm"/>
      <family val="2"/>
    </font>
    <font>
      <sz val="10"/>
      <color indexed="8"/>
      <name val="Arial LatArm"/>
      <family val="2"/>
    </font>
    <font>
      <sz val="11"/>
      <color indexed="8"/>
      <name val="Arial LatArm"/>
      <family val="2"/>
    </font>
    <font>
      <b/>
      <i/>
      <sz val="11"/>
      <color indexed="8"/>
      <name val="Arial LatArm"/>
      <family val="2"/>
    </font>
    <font>
      <sz val="9"/>
      <color indexed="18"/>
      <name val="Arial LatArm"/>
      <family val="2"/>
    </font>
    <font>
      <sz val="10"/>
      <color indexed="12"/>
      <name val="Arial LatArm"/>
      <family val="2"/>
    </font>
    <font>
      <sz val="10"/>
      <color indexed="18"/>
      <name val="Arial LatArm"/>
      <family val="2"/>
    </font>
    <font>
      <sz val="10"/>
      <color indexed="63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sz val="7"/>
      <color theme="1"/>
      <name val="Calibri"/>
      <family val="2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i/>
      <sz val="9"/>
      <color theme="1"/>
      <name val="Sylfaen"/>
      <family val="1"/>
    </font>
    <font>
      <b/>
      <i/>
      <sz val="10"/>
      <color theme="1"/>
      <name val="Arial LatArm"/>
      <family val="2"/>
    </font>
    <font>
      <sz val="10"/>
      <color theme="1"/>
      <name val="Arial LatArm"/>
      <family val="2"/>
    </font>
    <font>
      <sz val="11"/>
      <color theme="1"/>
      <name val="Arial LatArm"/>
      <family val="2"/>
    </font>
    <font>
      <b/>
      <i/>
      <sz val="11"/>
      <color theme="1"/>
      <name val="Arial LatArm"/>
      <family val="2"/>
    </font>
    <font>
      <sz val="9"/>
      <color rgb="FF000099"/>
      <name val="Arial LatArm"/>
      <family val="2"/>
    </font>
    <font>
      <sz val="10"/>
      <color rgb="FF0000FF"/>
      <name val="Arial LatArm"/>
      <family val="2"/>
    </font>
    <font>
      <sz val="10"/>
      <color rgb="FF000099"/>
      <name val="Arial LatArm"/>
      <family val="2"/>
    </font>
    <font>
      <sz val="10"/>
      <color rgb="FF464646"/>
      <name val="Arial LatArm"/>
      <family val="2"/>
    </font>
    <font>
      <b/>
      <sz val="8"/>
      <color theme="1"/>
      <name val="Arial LatArm"/>
      <family val="2"/>
    </font>
    <font>
      <b/>
      <sz val="10"/>
      <color theme="1"/>
      <name val="Arial LatAr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4" applyNumberFormat="0" applyAlignment="0" applyProtection="0"/>
    <xf numFmtId="0" fontId="59" fillId="27" borderId="5" applyNumberFormat="0" applyAlignment="0" applyProtection="0"/>
    <xf numFmtId="0" fontId="60" fillId="27" borderId="4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28" borderId="10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74" fillId="0" borderId="1" xfId="33" applyFont="1" applyFill="1" applyBorder="1" applyAlignment="1">
      <alignment/>
    </xf>
    <xf numFmtId="0" fontId="74" fillId="0" borderId="13" xfId="33" applyFont="1" applyFill="1" applyBorder="1" applyAlignment="1">
      <alignment/>
    </xf>
    <xf numFmtId="0" fontId="74" fillId="0" borderId="14" xfId="33" applyFont="1" applyFill="1" applyBorder="1" applyAlignment="1">
      <alignment/>
    </xf>
    <xf numFmtId="0" fontId="74" fillId="0" borderId="15" xfId="33" applyFont="1" applyFill="1" applyBorder="1" applyAlignment="1">
      <alignment/>
    </xf>
    <xf numFmtId="184" fontId="10" fillId="0" borderId="16" xfId="43" applyNumberFormat="1" applyFont="1" applyFill="1" applyBorder="1" applyAlignment="1">
      <alignment horizontal="center" vertical="center"/>
    </xf>
    <xf numFmtId="184" fontId="10" fillId="0" borderId="17" xfId="43" applyNumberFormat="1" applyFont="1" applyFill="1" applyBorder="1" applyAlignment="1">
      <alignment horizontal="center" vertical="center"/>
    </xf>
    <xf numFmtId="184" fontId="10" fillId="0" borderId="16" xfId="35" applyNumberFormat="1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center" vertical="center"/>
    </xf>
    <xf numFmtId="0" fontId="8" fillId="0" borderId="17" xfId="35" applyFont="1" applyFill="1" applyBorder="1" applyAlignment="1">
      <alignment horizontal="center" vertical="center"/>
    </xf>
    <xf numFmtId="184" fontId="10" fillId="0" borderId="19" xfId="43" applyNumberFormat="1" applyFont="1" applyFill="1" applyBorder="1" applyAlignment="1">
      <alignment horizontal="center" vertical="center"/>
    </xf>
    <xf numFmtId="184" fontId="10" fillId="0" borderId="20" xfId="43" applyNumberFormat="1" applyFont="1" applyFill="1" applyBorder="1" applyAlignment="1">
      <alignment horizontal="center" vertical="center"/>
    </xf>
    <xf numFmtId="4" fontId="10" fillId="0" borderId="20" xfId="43" applyNumberFormat="1" applyFont="1" applyFill="1" applyBorder="1" applyAlignment="1">
      <alignment horizontal="center" vertical="center"/>
    </xf>
    <xf numFmtId="184" fontId="10" fillId="0" borderId="20" xfId="35" applyNumberFormat="1" applyFont="1" applyFill="1" applyBorder="1" applyAlignment="1">
      <alignment horizontal="center" vertical="center"/>
    </xf>
    <xf numFmtId="0" fontId="8" fillId="0" borderId="20" xfId="35" applyFont="1" applyFill="1" applyBorder="1" applyAlignment="1">
      <alignment horizontal="center" vertical="center"/>
    </xf>
    <xf numFmtId="0" fontId="8" fillId="0" borderId="21" xfId="38" applyFont="1" applyFill="1" applyBorder="1" applyAlignment="1">
      <alignment horizontal="left" vertical="center" wrapText="1"/>
    </xf>
    <xf numFmtId="0" fontId="8" fillId="0" borderId="22" xfId="35" applyFont="1" applyFill="1" applyBorder="1" applyAlignment="1">
      <alignment horizontal="center" vertical="center"/>
    </xf>
    <xf numFmtId="0" fontId="8" fillId="0" borderId="23" xfId="35" applyFont="1" applyFill="1" applyBorder="1" applyAlignment="1">
      <alignment horizontal="center" vertical="center"/>
    </xf>
    <xf numFmtId="0" fontId="74" fillId="0" borderId="20" xfId="33" applyFont="1" applyFill="1" applyBorder="1" applyAlignment="1">
      <alignment/>
    </xf>
    <xf numFmtId="0" fontId="8" fillId="0" borderId="24" xfId="35" applyFont="1" applyFill="1" applyBorder="1" applyAlignment="1">
      <alignment horizontal="center" vertical="center"/>
    </xf>
    <xf numFmtId="184" fontId="9" fillId="0" borderId="20" xfId="43" applyNumberFormat="1" applyFont="1" applyFill="1" applyBorder="1" applyAlignment="1">
      <alignment horizontal="center" vertical="center"/>
    </xf>
    <xf numFmtId="0" fontId="7" fillId="0" borderId="22" xfId="42" applyFont="1" applyFill="1" applyBorder="1" applyAlignment="1">
      <alignment horizontal="center"/>
    </xf>
    <xf numFmtId="0" fontId="8" fillId="0" borderId="25" xfId="35" applyFont="1" applyFill="1" applyBorder="1" applyAlignment="1">
      <alignment horizontal="center" vertical="center"/>
    </xf>
    <xf numFmtId="184" fontId="10" fillId="0" borderId="25" xfId="35" applyNumberFormat="1" applyFont="1" applyFill="1" applyBorder="1" applyAlignment="1">
      <alignment horizontal="center" vertical="center"/>
    </xf>
    <xf numFmtId="184" fontId="10" fillId="0" borderId="26" xfId="35" applyNumberFormat="1" applyFont="1" applyFill="1" applyBorder="1" applyAlignment="1">
      <alignment horizontal="center" vertical="center"/>
    </xf>
    <xf numFmtId="184" fontId="74" fillId="0" borderId="20" xfId="33" applyNumberFormat="1" applyFont="1" applyFill="1" applyBorder="1" applyAlignment="1">
      <alignment horizontal="center" vertical="center"/>
    </xf>
    <xf numFmtId="184" fontId="10" fillId="0" borderId="24" xfId="43" applyNumberFormat="1" applyFont="1" applyFill="1" applyBorder="1" applyAlignment="1">
      <alignment horizontal="center" vertical="center"/>
    </xf>
    <xf numFmtId="184" fontId="9" fillId="0" borderId="23" xfId="43" applyNumberFormat="1" applyFont="1" applyFill="1" applyBorder="1" applyAlignment="1">
      <alignment horizontal="center" vertical="center"/>
    </xf>
    <xf numFmtId="184" fontId="8" fillId="0" borderId="22" xfId="43" applyNumberFormat="1" applyFont="1" applyFill="1" applyBorder="1" applyAlignment="1">
      <alignment horizontal="center" vertical="center"/>
    </xf>
    <xf numFmtId="0" fontId="7" fillId="0" borderId="27" xfId="42" applyFont="1" applyFill="1" applyBorder="1" applyAlignment="1">
      <alignment horizontal="center"/>
    </xf>
    <xf numFmtId="0" fontId="8" fillId="0" borderId="28" xfId="38" applyFont="1" applyFill="1" applyBorder="1" applyAlignment="1">
      <alignment horizontal="left" vertical="center" wrapText="1"/>
    </xf>
    <xf numFmtId="0" fontId="7" fillId="0" borderId="29" xfId="42" applyFont="1" applyFill="1" applyBorder="1" applyAlignment="1">
      <alignment horizontal="center"/>
    </xf>
    <xf numFmtId="0" fontId="10" fillId="0" borderId="28" xfId="39" applyFont="1" applyFill="1" applyBorder="1" applyAlignment="1">
      <alignment vertical="center" wrapText="1"/>
    </xf>
    <xf numFmtId="184" fontId="10" fillId="0" borderId="30" xfId="35" applyNumberFormat="1" applyFont="1" applyFill="1" applyBorder="1" applyAlignment="1">
      <alignment horizontal="center" vertical="center"/>
    </xf>
    <xf numFmtId="0" fontId="7" fillId="0" borderId="28" xfId="42" applyFont="1" applyFill="1" applyBorder="1" applyAlignment="1">
      <alignment horizontal="center"/>
    </xf>
    <xf numFmtId="0" fontId="74" fillId="0" borderId="31" xfId="33" applyFont="1" applyFill="1" applyBorder="1" applyAlignment="1">
      <alignment horizontal="right"/>
    </xf>
    <xf numFmtId="0" fontId="74" fillId="0" borderId="32" xfId="33" applyFont="1" applyFill="1" applyBorder="1" applyAlignment="1">
      <alignment horizontal="right"/>
    </xf>
    <xf numFmtId="4" fontId="10" fillId="0" borderId="33" xfId="36" applyNumberFormat="1" applyFont="1" applyFill="1" applyBorder="1" applyAlignment="1">
      <alignment horizontal="center" vertical="center"/>
    </xf>
    <xf numFmtId="0" fontId="74" fillId="0" borderId="34" xfId="33" applyFont="1" applyFill="1" applyBorder="1" applyAlignment="1">
      <alignment/>
    </xf>
    <xf numFmtId="0" fontId="75" fillId="0" borderId="35" xfId="0" applyFont="1" applyBorder="1" applyAlignment="1">
      <alignment/>
    </xf>
    <xf numFmtId="0" fontId="8" fillId="0" borderId="36" xfId="35" applyFont="1" applyFill="1" applyBorder="1" applyAlignment="1">
      <alignment horizontal="center" vertical="center"/>
    </xf>
    <xf numFmtId="0" fontId="9" fillId="0" borderId="37" xfId="35" applyFont="1" applyFill="1" applyBorder="1" applyAlignment="1">
      <alignment horizontal="center" vertical="center"/>
    </xf>
    <xf numFmtId="0" fontId="9" fillId="0" borderId="38" xfId="35" applyFont="1" applyFill="1" applyBorder="1" applyAlignment="1">
      <alignment horizontal="center" vertical="center"/>
    </xf>
    <xf numFmtId="184" fontId="8" fillId="0" borderId="39" xfId="43" applyNumberFormat="1" applyFont="1" applyFill="1" applyBorder="1" applyAlignment="1">
      <alignment horizontal="center" vertical="center"/>
    </xf>
    <xf numFmtId="184" fontId="9" fillId="0" borderId="40" xfId="43" applyNumberFormat="1" applyFont="1" applyFill="1" applyBorder="1" applyAlignment="1">
      <alignment horizontal="center" vertical="center"/>
    </xf>
    <xf numFmtId="184" fontId="9" fillId="0" borderId="41" xfId="43" applyNumberFormat="1" applyFont="1" applyFill="1" applyBorder="1" applyAlignment="1">
      <alignment horizontal="center" vertical="center"/>
    </xf>
    <xf numFmtId="0" fontId="9" fillId="0" borderId="23" xfId="38" applyFont="1" applyFill="1" applyBorder="1" applyAlignment="1">
      <alignment horizontal="left" vertical="center" wrapText="1"/>
    </xf>
    <xf numFmtId="0" fontId="9" fillId="0" borderId="20" xfId="38" applyFont="1" applyFill="1" applyBorder="1" applyAlignment="1">
      <alignment horizontal="left" vertical="center" wrapText="1"/>
    </xf>
    <xf numFmtId="0" fontId="7" fillId="0" borderId="42" xfId="42" applyFont="1" applyFill="1" applyBorder="1" applyAlignment="1">
      <alignment horizontal="center"/>
    </xf>
    <xf numFmtId="184" fontId="8" fillId="0" borderId="36" xfId="43" applyNumberFormat="1" applyFont="1" applyFill="1" applyBorder="1" applyAlignment="1">
      <alignment horizontal="center" vertical="center"/>
    </xf>
    <xf numFmtId="184" fontId="9" fillId="0" borderId="37" xfId="43" applyNumberFormat="1" applyFont="1" applyFill="1" applyBorder="1" applyAlignment="1">
      <alignment horizontal="center" vertical="center"/>
    </xf>
    <xf numFmtId="184" fontId="9" fillId="0" borderId="38" xfId="43" applyNumberFormat="1" applyFont="1" applyFill="1" applyBorder="1" applyAlignment="1">
      <alignment horizontal="center" vertical="center"/>
    </xf>
    <xf numFmtId="0" fontId="15" fillId="0" borderId="43" xfId="38" applyFont="1" applyFill="1" applyBorder="1" applyAlignment="1">
      <alignment horizontal="left" vertical="center" wrapText="1"/>
    </xf>
    <xf numFmtId="0" fontId="9" fillId="0" borderId="43" xfId="38" applyFont="1" applyFill="1" applyBorder="1" applyAlignment="1">
      <alignment horizontal="left" vertical="center" wrapText="1"/>
    </xf>
    <xf numFmtId="4" fontId="8" fillId="0" borderId="42" xfId="36" applyNumberFormat="1" applyFont="1" applyFill="1" applyBorder="1" applyAlignment="1">
      <alignment horizontal="center" vertical="center" wrapText="1"/>
    </xf>
    <xf numFmtId="4" fontId="8" fillId="0" borderId="27" xfId="41" applyNumberFormat="1" applyFont="1" applyFill="1" applyBorder="1" applyAlignment="1">
      <alignment horizontal="center" vertical="center" wrapText="1"/>
    </xf>
    <xf numFmtId="0" fontId="76" fillId="0" borderId="44" xfId="33" applyFont="1" applyFill="1" applyBorder="1" applyAlignment="1">
      <alignment horizontal="right"/>
    </xf>
    <xf numFmtId="0" fontId="76" fillId="0" borderId="15" xfId="33" applyFont="1" applyFill="1" applyBorder="1" applyAlignment="1">
      <alignment/>
    </xf>
    <xf numFmtId="0" fontId="76" fillId="0" borderId="1" xfId="33" applyFont="1" applyFill="1" applyBorder="1" applyAlignment="1">
      <alignment/>
    </xf>
    <xf numFmtId="0" fontId="77" fillId="33" borderId="22" xfId="0" applyFont="1" applyFill="1" applyBorder="1" applyAlignment="1">
      <alignment horizontal="left" vertical="center" wrapText="1"/>
    </xf>
    <xf numFmtId="4" fontId="8" fillId="0" borderId="33" xfId="41" applyNumberFormat="1" applyFont="1" applyFill="1" applyBorder="1" applyAlignment="1">
      <alignment horizontal="center" vertical="center" wrapText="1"/>
    </xf>
    <xf numFmtId="4" fontId="8" fillId="0" borderId="45" xfId="36" applyNumberFormat="1" applyFont="1" applyFill="1" applyBorder="1" applyAlignment="1">
      <alignment horizontal="center" vertical="center" wrapText="1"/>
    </xf>
    <xf numFmtId="184" fontId="9" fillId="0" borderId="42" xfId="42" applyNumberFormat="1" applyFont="1" applyFill="1" applyBorder="1" applyAlignment="1">
      <alignment horizontal="center" vertical="center"/>
    </xf>
    <xf numFmtId="185" fontId="10" fillId="0" borderId="42" xfId="42" applyNumberFormat="1" applyFont="1" applyFill="1" applyBorder="1" applyAlignment="1">
      <alignment horizontal="center" vertical="center"/>
    </xf>
    <xf numFmtId="0" fontId="10" fillId="0" borderId="36" xfId="42" applyFont="1" applyFill="1" applyBorder="1" applyAlignment="1">
      <alignment horizontal="center"/>
    </xf>
    <xf numFmtId="0" fontId="10" fillId="0" borderId="45" xfId="42" applyFont="1" applyFill="1" applyBorder="1" applyAlignment="1">
      <alignment horizontal="center"/>
    </xf>
    <xf numFmtId="0" fontId="8" fillId="0" borderId="46" xfId="35" applyFont="1" applyFill="1" applyBorder="1" applyAlignment="1">
      <alignment horizontal="center" vertical="center"/>
    </xf>
    <xf numFmtId="0" fontId="74" fillId="33" borderId="33" xfId="0" applyFont="1" applyFill="1" applyBorder="1" applyAlignment="1">
      <alignment horizontal="left" vertical="center" wrapText="1"/>
    </xf>
    <xf numFmtId="0" fontId="0" fillId="0" borderId="27" xfId="33" applyFill="1" applyBorder="1" applyAlignment="1">
      <alignment horizontal="center" vertical="center"/>
    </xf>
    <xf numFmtId="0" fontId="0" fillId="0" borderId="42" xfId="33" applyFill="1" applyBorder="1" applyAlignment="1">
      <alignment horizontal="center" vertical="center"/>
    </xf>
    <xf numFmtId="0" fontId="78" fillId="0" borderId="22" xfId="0" applyFont="1" applyBorder="1" applyAlignment="1">
      <alignment vertical="center"/>
    </xf>
    <xf numFmtId="184" fontId="16" fillId="0" borderId="36" xfId="43" applyNumberFormat="1" applyFont="1" applyFill="1" applyBorder="1" applyAlignment="1">
      <alignment horizontal="right" vertical="center"/>
    </xf>
    <xf numFmtId="184" fontId="8" fillId="0" borderId="22" xfId="43" applyNumberFormat="1" applyFont="1" applyFill="1" applyBorder="1" applyAlignment="1">
      <alignment horizontal="right" vertical="center"/>
    </xf>
    <xf numFmtId="184" fontId="8" fillId="0" borderId="39" xfId="43" applyNumberFormat="1" applyFont="1" applyFill="1" applyBorder="1" applyAlignment="1">
      <alignment horizontal="right" vertical="center"/>
    </xf>
    <xf numFmtId="185" fontId="10" fillId="0" borderId="36" xfId="42" applyNumberFormat="1" applyFont="1" applyFill="1" applyBorder="1" applyAlignment="1">
      <alignment horizontal="center" vertical="center"/>
    </xf>
    <xf numFmtId="185" fontId="74" fillId="0" borderId="47" xfId="33" applyNumberFormat="1" applyFont="1" applyFill="1" applyBorder="1" applyAlignment="1">
      <alignment horizontal="center" vertical="center"/>
    </xf>
    <xf numFmtId="4" fontId="8" fillId="0" borderId="36" xfId="41" applyNumberFormat="1" applyFont="1" applyFill="1" applyBorder="1" applyAlignment="1">
      <alignment horizontal="center" vertical="center" wrapText="1"/>
    </xf>
    <xf numFmtId="0" fontId="79" fillId="0" borderId="34" xfId="33" applyFont="1" applyFill="1" applyBorder="1" applyAlignment="1">
      <alignment horizontal="center" vertical="center"/>
    </xf>
    <xf numFmtId="0" fontId="74" fillId="0" borderId="31" xfId="0" applyFont="1" applyBorder="1" applyAlignment="1">
      <alignment horizontal="right"/>
    </xf>
    <xf numFmtId="0" fontId="74" fillId="0" borderId="48" xfId="33" applyFont="1" applyFill="1" applyBorder="1" applyAlignment="1">
      <alignment horizontal="right"/>
    </xf>
    <xf numFmtId="4" fontId="8" fillId="0" borderId="22" xfId="41" applyNumberFormat="1" applyFont="1" applyFill="1" applyBorder="1" applyAlignment="1">
      <alignment horizontal="center" vertical="center" wrapText="1"/>
    </xf>
    <xf numFmtId="184" fontId="9" fillId="0" borderId="17" xfId="35" applyNumberFormat="1" applyFont="1" applyFill="1" applyBorder="1" applyAlignment="1">
      <alignment horizontal="center" vertical="center"/>
    </xf>
    <xf numFmtId="184" fontId="9" fillId="0" borderId="49" xfId="35" applyNumberFormat="1" applyFont="1" applyFill="1" applyBorder="1" applyAlignment="1">
      <alignment horizontal="center" vertical="center"/>
    </xf>
    <xf numFmtId="185" fontId="9" fillId="0" borderId="42" xfId="42" applyNumberFormat="1" applyFont="1" applyFill="1" applyBorder="1" applyAlignment="1">
      <alignment horizontal="center" vertical="center"/>
    </xf>
    <xf numFmtId="184" fontId="9" fillId="0" borderId="16" xfId="43" applyNumberFormat="1" applyFont="1" applyFill="1" applyBorder="1" applyAlignment="1">
      <alignment horizontal="center" vertical="center"/>
    </xf>
    <xf numFmtId="185" fontId="9" fillId="0" borderId="20" xfId="35" applyNumberFormat="1" applyFont="1" applyFill="1" applyBorder="1" applyAlignment="1">
      <alignment horizontal="center" vertical="center"/>
    </xf>
    <xf numFmtId="185" fontId="9" fillId="0" borderId="16" xfId="35" applyNumberFormat="1" applyFont="1" applyFill="1" applyBorder="1" applyAlignment="1">
      <alignment horizontal="center" vertical="center"/>
    </xf>
    <xf numFmtId="4" fontId="9" fillId="0" borderId="20" xfId="43" applyNumberFormat="1" applyFont="1" applyFill="1" applyBorder="1" applyAlignment="1">
      <alignment horizontal="center" vertical="center"/>
    </xf>
    <xf numFmtId="184" fontId="9" fillId="0" borderId="20" xfId="35" applyNumberFormat="1" applyFont="1" applyFill="1" applyBorder="1" applyAlignment="1">
      <alignment horizontal="center" vertical="center"/>
    </xf>
    <xf numFmtId="184" fontId="9" fillId="0" borderId="16" xfId="35" applyNumberFormat="1" applyFont="1" applyFill="1" applyBorder="1" applyAlignment="1">
      <alignment horizontal="center" vertical="center"/>
    </xf>
    <xf numFmtId="1" fontId="74" fillId="0" borderId="38" xfId="33" applyNumberFormat="1" applyFont="1" applyFill="1" applyBorder="1" applyAlignment="1">
      <alignment horizontal="center" vertical="center"/>
    </xf>
    <xf numFmtId="185" fontId="74" fillId="0" borderId="38" xfId="33" applyNumberFormat="1" applyFont="1" applyFill="1" applyBorder="1" applyAlignment="1">
      <alignment horizontal="center" vertical="center"/>
    </xf>
    <xf numFmtId="185" fontId="74" fillId="0" borderId="50" xfId="33" applyNumberFormat="1" applyFont="1" applyFill="1" applyBorder="1" applyAlignment="1">
      <alignment horizontal="center" vertical="center"/>
    </xf>
    <xf numFmtId="0" fontId="74" fillId="0" borderId="37" xfId="33" applyFont="1" applyFill="1" applyBorder="1" applyAlignment="1">
      <alignment horizontal="center"/>
    </xf>
    <xf numFmtId="185" fontId="74" fillId="0" borderId="51" xfId="33" applyNumberFormat="1" applyFont="1" applyFill="1" applyBorder="1" applyAlignment="1">
      <alignment horizontal="center" vertical="center"/>
    </xf>
    <xf numFmtId="185" fontId="74" fillId="0" borderId="36" xfId="33" applyNumberFormat="1" applyFont="1" applyFill="1" applyBorder="1" applyAlignment="1">
      <alignment horizontal="center" vertical="center"/>
    </xf>
    <xf numFmtId="0" fontId="74" fillId="0" borderId="36" xfId="33" applyFont="1" applyFill="1" applyBorder="1" applyAlignment="1">
      <alignment horizontal="center" vertical="center" wrapText="1"/>
    </xf>
    <xf numFmtId="0" fontId="74" fillId="0" borderId="1" xfId="33" applyFont="1" applyFill="1" applyBorder="1" applyAlignment="1">
      <alignment horizontal="center" vertical="center"/>
    </xf>
    <xf numFmtId="0" fontId="74" fillId="0" borderId="14" xfId="33" applyFont="1" applyFill="1" applyBorder="1" applyAlignment="1">
      <alignment horizontal="center" vertical="center"/>
    </xf>
    <xf numFmtId="0" fontId="74" fillId="0" borderId="38" xfId="33" applyFont="1" applyFill="1" applyBorder="1" applyAlignment="1">
      <alignment horizontal="center" vertical="center"/>
    </xf>
    <xf numFmtId="0" fontId="74" fillId="0" borderId="34" xfId="33" applyFont="1" applyFill="1" applyBorder="1" applyAlignment="1">
      <alignment horizontal="center" vertical="center"/>
    </xf>
    <xf numFmtId="184" fontId="74" fillId="0" borderId="38" xfId="33" applyNumberFormat="1" applyFont="1" applyFill="1" applyBorder="1" applyAlignment="1">
      <alignment horizontal="center" vertical="center"/>
    </xf>
    <xf numFmtId="184" fontId="74" fillId="0" borderId="34" xfId="33" applyNumberFormat="1" applyFont="1" applyFill="1" applyBorder="1" applyAlignment="1">
      <alignment horizontal="center" vertical="center"/>
    </xf>
    <xf numFmtId="0" fontId="74" fillId="0" borderId="50" xfId="33" applyFont="1" applyFill="1" applyBorder="1" applyAlignment="1">
      <alignment horizontal="center" vertical="center"/>
    </xf>
    <xf numFmtId="0" fontId="74" fillId="0" borderId="52" xfId="33" applyFont="1" applyFill="1" applyBorder="1" applyAlignment="1">
      <alignment horizontal="center" vertical="center"/>
    </xf>
    <xf numFmtId="0" fontId="74" fillId="0" borderId="15" xfId="33" applyFont="1" applyFill="1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0" fillId="0" borderId="44" xfId="0" applyBorder="1" applyAlignment="1">
      <alignment horizontal="right"/>
    </xf>
    <xf numFmtId="0" fontId="74" fillId="0" borderId="1" xfId="33" applyFont="1" applyFill="1" applyBorder="1" applyAlignment="1">
      <alignment horizontal="right"/>
    </xf>
    <xf numFmtId="0" fontId="74" fillId="0" borderId="1" xfId="33" applyFont="1" applyFill="1" applyBorder="1" applyAlignment="1">
      <alignment horizontal="right" vertic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13" xfId="0" applyBorder="1" applyAlignment="1">
      <alignment horizontal="right"/>
    </xf>
    <xf numFmtId="185" fontId="17" fillId="0" borderId="42" xfId="42" applyNumberFormat="1" applyFont="1" applyFill="1" applyBorder="1" applyAlignment="1">
      <alignment horizontal="center" vertical="center"/>
    </xf>
    <xf numFmtId="184" fontId="79" fillId="0" borderId="38" xfId="33" applyNumberFormat="1" applyFont="1" applyFill="1" applyBorder="1" applyAlignment="1">
      <alignment horizontal="center" vertical="center"/>
    </xf>
    <xf numFmtId="185" fontId="18" fillId="0" borderId="42" xfId="42" applyNumberFormat="1" applyFont="1" applyFill="1" applyBorder="1" applyAlignment="1">
      <alignment horizontal="center" vertical="center"/>
    </xf>
    <xf numFmtId="184" fontId="74" fillId="0" borderId="56" xfId="33" applyNumberFormat="1" applyFont="1" applyFill="1" applyBorder="1" applyAlignment="1">
      <alignment horizontal="center" vertical="center"/>
    </xf>
    <xf numFmtId="0" fontId="74" fillId="0" borderId="46" xfId="33" applyFont="1" applyFill="1" applyBorder="1" applyAlignment="1">
      <alignment horizontal="center" vertical="center"/>
    </xf>
    <xf numFmtId="184" fontId="74" fillId="0" borderId="37" xfId="33" applyNumberFormat="1" applyFont="1" applyFill="1" applyBorder="1" applyAlignment="1">
      <alignment horizontal="center" vertical="center"/>
    </xf>
    <xf numFmtId="184" fontId="79" fillId="0" borderId="24" xfId="33" applyNumberFormat="1" applyFont="1" applyFill="1" applyBorder="1" applyAlignment="1">
      <alignment horizontal="center" vertical="center"/>
    </xf>
    <xf numFmtId="184" fontId="80" fillId="0" borderId="57" xfId="33" applyNumberFormat="1" applyFont="1" applyFill="1" applyBorder="1" applyAlignment="1">
      <alignment horizontal="center" vertical="center"/>
    </xf>
    <xf numFmtId="184" fontId="79" fillId="0" borderId="34" xfId="33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12" fillId="0" borderId="29" xfId="42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8" fillId="0" borderId="58" xfId="38" applyFont="1" applyFill="1" applyBorder="1" applyAlignment="1">
      <alignment horizontal="left" vertical="center" wrapText="1"/>
    </xf>
    <xf numFmtId="0" fontId="81" fillId="33" borderId="34" xfId="0" applyFont="1" applyFill="1" applyBorder="1" applyAlignment="1">
      <alignment horizontal="left" vertical="center" wrapText="1"/>
    </xf>
    <xf numFmtId="0" fontId="8" fillId="0" borderId="45" xfId="35" applyFont="1" applyFill="1" applyBorder="1" applyAlignment="1">
      <alignment vertical="center"/>
    </xf>
    <xf numFmtId="0" fontId="8" fillId="0" borderId="0" xfId="35" applyFont="1" applyFill="1" applyBorder="1" applyAlignment="1">
      <alignment vertical="center"/>
    </xf>
    <xf numFmtId="0" fontId="8" fillId="0" borderId="52" xfId="35" applyFont="1" applyFill="1" applyBorder="1" applyAlignment="1">
      <alignment vertical="center"/>
    </xf>
    <xf numFmtId="184" fontId="74" fillId="0" borderId="49" xfId="33" applyNumberFormat="1" applyFont="1" applyFill="1" applyBorder="1" applyAlignment="1">
      <alignment horizontal="center" vertical="center"/>
    </xf>
    <xf numFmtId="184" fontId="74" fillId="0" borderId="40" xfId="33" applyNumberFormat="1" applyFont="1" applyFill="1" applyBorder="1" applyAlignment="1">
      <alignment horizontal="center" vertical="center"/>
    </xf>
    <xf numFmtId="185" fontId="10" fillId="0" borderId="45" xfId="42" applyNumberFormat="1" applyFont="1" applyFill="1" applyBorder="1" applyAlignment="1">
      <alignment horizontal="center" vertical="center"/>
    </xf>
    <xf numFmtId="185" fontId="74" fillId="0" borderId="37" xfId="33" applyNumberFormat="1" applyFont="1" applyFill="1" applyBorder="1" applyAlignment="1">
      <alignment horizontal="center" vertical="center"/>
    </xf>
    <xf numFmtId="184" fontId="74" fillId="0" borderId="59" xfId="33" applyNumberFormat="1" applyFont="1" applyFill="1" applyBorder="1" applyAlignment="1">
      <alignment horizontal="center" vertical="center"/>
    </xf>
    <xf numFmtId="4" fontId="10" fillId="0" borderId="28" xfId="41" applyNumberFormat="1" applyFont="1" applyFill="1" applyBorder="1" applyAlignment="1">
      <alignment vertical="center" wrapText="1"/>
    </xf>
    <xf numFmtId="4" fontId="8" fillId="0" borderId="36" xfId="36" applyNumberFormat="1" applyFont="1" applyFill="1" applyBorder="1" applyAlignment="1">
      <alignment horizontal="center" vertical="center" wrapText="1"/>
    </xf>
    <xf numFmtId="184" fontId="74" fillId="0" borderId="60" xfId="33" applyNumberFormat="1" applyFont="1" applyFill="1" applyBorder="1" applyAlignment="1">
      <alignment horizontal="center" vertical="center"/>
    </xf>
    <xf numFmtId="184" fontId="9" fillId="0" borderId="25" xfId="35" applyNumberFormat="1" applyFont="1" applyFill="1" applyBorder="1" applyAlignment="1">
      <alignment horizontal="center" vertical="center"/>
    </xf>
    <xf numFmtId="184" fontId="74" fillId="0" borderId="51" xfId="33" applyNumberFormat="1" applyFont="1" applyFill="1" applyBorder="1" applyAlignment="1">
      <alignment horizontal="center" vertical="center"/>
    </xf>
    <xf numFmtId="184" fontId="74" fillId="0" borderId="61" xfId="33" applyNumberFormat="1" applyFont="1" applyFill="1" applyBorder="1" applyAlignment="1">
      <alignment horizontal="center" vertical="center"/>
    </xf>
    <xf numFmtId="184" fontId="9" fillId="0" borderId="22" xfId="43" applyNumberFormat="1" applyFont="1" applyFill="1" applyBorder="1" applyAlignment="1">
      <alignment horizontal="center" vertical="center"/>
    </xf>
    <xf numFmtId="185" fontId="9" fillId="0" borderId="36" xfId="42" applyNumberFormat="1" applyFont="1" applyFill="1" applyBorder="1" applyAlignment="1">
      <alignment horizontal="center" vertical="center"/>
    </xf>
    <xf numFmtId="184" fontId="74" fillId="0" borderId="36" xfId="33" applyNumberFormat="1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20" fillId="0" borderId="61" xfId="0" applyFont="1" applyFill="1" applyBorder="1" applyAlignment="1">
      <alignment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185" fontId="20" fillId="0" borderId="34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" xfId="38" applyFont="1" applyFill="1" applyBorder="1" applyAlignment="1">
      <alignment horizontal="left" vertical="center" wrapText="1"/>
    </xf>
    <xf numFmtId="185" fontId="6" fillId="0" borderId="34" xfId="0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21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" xfId="38" applyFont="1" applyFill="1" applyBorder="1" applyAlignment="1">
      <alignment horizontal="left" vertical="center" wrapText="1"/>
    </xf>
    <xf numFmtId="0" fontId="5" fillId="0" borderId="62" xfId="38" applyFont="1" applyFill="1" applyBorder="1" applyAlignment="1">
      <alignment horizontal="left" vertical="center" wrapText="1"/>
    </xf>
    <xf numFmtId="0" fontId="84" fillId="0" borderId="0" xfId="0" applyFont="1" applyAlignment="1">
      <alignment/>
    </xf>
    <xf numFmtId="0" fontId="0" fillId="34" borderId="0" xfId="0" applyFill="1" applyAlignment="1">
      <alignment/>
    </xf>
    <xf numFmtId="0" fontId="86" fillId="35" borderId="0" xfId="0" applyFont="1" applyFill="1" applyAlignment="1">
      <alignment horizontal="center" vertical="top" wrapText="1"/>
    </xf>
    <xf numFmtId="0" fontId="86" fillId="35" borderId="0" xfId="0" applyFont="1" applyFill="1" applyAlignment="1">
      <alignment horizontal="right" vertical="top" wrapText="1"/>
    </xf>
    <xf numFmtId="0" fontId="87" fillId="34" borderId="34" xfId="0" applyFont="1" applyFill="1" applyBorder="1" applyAlignment="1">
      <alignment horizontal="center" wrapText="1"/>
    </xf>
    <xf numFmtId="0" fontId="88" fillId="34" borderId="34" xfId="0" applyFont="1" applyFill="1" applyBorder="1" applyAlignment="1">
      <alignment horizontal="center" wrapText="1"/>
    </xf>
    <xf numFmtId="0" fontId="86" fillId="35" borderId="34" xfId="0" applyFont="1" applyFill="1" applyBorder="1" applyAlignment="1">
      <alignment horizontal="right" vertical="top" wrapText="1"/>
    </xf>
    <xf numFmtId="0" fontId="89" fillId="34" borderId="34" xfId="0" applyFont="1" applyFill="1" applyBorder="1" applyAlignment="1">
      <alignment vertical="top" wrapText="1"/>
    </xf>
    <xf numFmtId="0" fontId="86" fillId="35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12" fillId="0" borderId="63" xfId="35" applyFont="1" applyFill="1" applyBorder="1" applyAlignment="1">
      <alignment horizontal="left" vertical="center"/>
    </xf>
    <xf numFmtId="0" fontId="12" fillId="0" borderId="28" xfId="35" applyFont="1" applyFill="1" applyBorder="1" applyAlignment="1">
      <alignment horizontal="left" vertical="center"/>
    </xf>
    <xf numFmtId="0" fontId="12" fillId="0" borderId="64" xfId="35" applyFont="1" applyFill="1" applyBorder="1" applyAlignment="1">
      <alignment horizontal="left" vertical="center"/>
    </xf>
    <xf numFmtId="4" fontId="10" fillId="0" borderId="65" xfId="36" applyNumberFormat="1" applyFont="1" applyFill="1" applyBorder="1" applyAlignment="1">
      <alignment horizontal="center" vertical="center" wrapText="1"/>
    </xf>
    <xf numFmtId="4" fontId="10" fillId="0" borderId="66" xfId="36" applyNumberFormat="1" applyFont="1" applyFill="1" applyBorder="1" applyAlignment="1">
      <alignment horizontal="center" vertical="center" wrapText="1"/>
    </xf>
    <xf numFmtId="0" fontId="79" fillId="0" borderId="67" xfId="33" applyFont="1" applyFill="1" applyBorder="1" applyAlignment="1">
      <alignment horizontal="center" vertical="center"/>
    </xf>
    <xf numFmtId="0" fontId="79" fillId="0" borderId="21" xfId="33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5" fillId="0" borderId="54" xfId="0" applyFont="1" applyBorder="1" applyAlignment="1">
      <alignment horizontal="center" vertical="center" wrapText="1"/>
    </xf>
    <xf numFmtId="4" fontId="22" fillId="0" borderId="68" xfId="41" applyNumberFormat="1" applyFont="1" applyFill="1" applyBorder="1" applyAlignment="1">
      <alignment horizontal="center" vertical="center" wrapText="1"/>
    </xf>
    <xf numFmtId="4" fontId="22" fillId="0" borderId="69" xfId="41" applyNumberFormat="1" applyFont="1" applyFill="1" applyBorder="1" applyAlignment="1">
      <alignment horizontal="center" vertical="center" wrapText="1"/>
    </xf>
    <xf numFmtId="4" fontId="22" fillId="0" borderId="70" xfId="41" applyNumberFormat="1" applyFont="1" applyFill="1" applyBorder="1" applyAlignment="1">
      <alignment horizontal="center" vertical="center" wrapText="1"/>
    </xf>
    <xf numFmtId="4" fontId="22" fillId="0" borderId="40" xfId="41" applyNumberFormat="1" applyFont="1" applyFill="1" applyBorder="1" applyAlignment="1">
      <alignment horizontal="center" vertical="center" wrapText="1"/>
    </xf>
    <xf numFmtId="0" fontId="77" fillId="0" borderId="71" xfId="33" applyFont="1" applyFill="1" applyBorder="1" applyAlignment="1">
      <alignment horizontal="center" vertical="center" wrapText="1"/>
    </xf>
    <xf numFmtId="0" fontId="77" fillId="0" borderId="72" xfId="33" applyFont="1" applyFill="1" applyBorder="1" applyAlignment="1">
      <alignment horizontal="center" vertical="center" wrapText="1"/>
    </xf>
    <xf numFmtId="0" fontId="77" fillId="0" borderId="61" xfId="33" applyFont="1" applyFill="1" applyBorder="1" applyAlignment="1">
      <alignment horizontal="center" vertical="center" wrapText="1"/>
    </xf>
    <xf numFmtId="0" fontId="77" fillId="0" borderId="59" xfId="33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6" fillId="35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00" zoomScalePageLayoutView="0" workbookViewId="0" topLeftCell="A1">
      <selection activeCell="A109" sqref="A109:F112"/>
    </sheetView>
  </sheetViews>
  <sheetFormatPr defaultColWidth="9.140625" defaultRowHeight="12.75" customHeight="1"/>
  <cols>
    <col min="1" max="1" width="5.421875" style="1" customWidth="1"/>
    <col min="2" max="2" width="53.8515625" style="1" customWidth="1"/>
    <col min="3" max="5" width="12.7109375" style="1" customWidth="1"/>
    <col min="6" max="6" width="10.7109375" style="58" customWidth="1"/>
    <col min="7" max="7" width="10.7109375" style="1" customWidth="1"/>
    <col min="8" max="9" width="11.7109375" style="97" customWidth="1"/>
    <col min="10" max="16384" width="9.140625" style="1" customWidth="1"/>
  </cols>
  <sheetData>
    <row r="1" spans="2:9" ht="15" customHeight="1">
      <c r="B1" s="124"/>
      <c r="C1" s="106"/>
      <c r="D1" s="106"/>
      <c r="E1" s="106"/>
      <c r="F1" s="107"/>
      <c r="G1" s="108"/>
      <c r="H1" s="109"/>
      <c r="I1" s="109"/>
    </row>
    <row r="2" spans="2:9" ht="15" customHeight="1">
      <c r="B2" s="125"/>
      <c r="C2" s="111"/>
      <c r="D2" s="111"/>
      <c r="E2" s="111"/>
      <c r="F2" s="112"/>
      <c r="G2" s="108"/>
      <c r="H2" s="109"/>
      <c r="I2" s="78" t="s">
        <v>20</v>
      </c>
    </row>
    <row r="3" spans="2:9" ht="2.25" customHeight="1">
      <c r="B3" s="126"/>
      <c r="C3" s="113"/>
      <c r="D3" s="113"/>
      <c r="E3" s="113"/>
      <c r="F3" s="114"/>
      <c r="G3" s="108"/>
      <c r="H3" s="109"/>
      <c r="I3" s="110"/>
    </row>
    <row r="4" spans="2:9" ht="15">
      <c r="B4" s="126"/>
      <c r="C4" s="113"/>
      <c r="D4" s="113"/>
      <c r="E4" s="113"/>
      <c r="F4" s="114"/>
      <c r="G4" s="108"/>
      <c r="H4" s="109"/>
      <c r="I4" s="79" t="s">
        <v>18</v>
      </c>
    </row>
    <row r="5" spans="2:9" ht="15">
      <c r="B5" s="126"/>
      <c r="C5" s="113"/>
      <c r="D5" s="113"/>
      <c r="E5" s="113"/>
      <c r="F5" s="114"/>
      <c r="G5" s="108"/>
      <c r="H5" s="109"/>
      <c r="I5" s="79" t="s">
        <v>19</v>
      </c>
    </row>
    <row r="6" spans="2:9" ht="12.75" customHeight="1">
      <c r="B6" s="126"/>
      <c r="C6" s="113"/>
      <c r="D6" s="113"/>
      <c r="E6" s="113"/>
      <c r="F6" s="114"/>
      <c r="G6" s="108"/>
      <c r="H6" s="109"/>
      <c r="I6" s="79" t="s">
        <v>95</v>
      </c>
    </row>
    <row r="7" spans="1:9" ht="12.75" customHeight="1">
      <c r="A7" s="35"/>
      <c r="B7" s="36"/>
      <c r="C7" s="36"/>
      <c r="D7" s="36"/>
      <c r="E7" s="36"/>
      <c r="F7" s="56"/>
      <c r="G7" s="108"/>
      <c r="H7" s="109"/>
      <c r="I7" s="79" t="s">
        <v>96</v>
      </c>
    </row>
    <row r="8" spans="1:10" ht="49.5" customHeight="1">
      <c r="A8" s="184" t="s">
        <v>171</v>
      </c>
      <c r="B8" s="184"/>
      <c r="C8" s="184"/>
      <c r="D8" s="184"/>
      <c r="E8" s="184"/>
      <c r="F8" s="184"/>
      <c r="G8" s="184"/>
      <c r="H8" s="184"/>
      <c r="I8" s="184"/>
      <c r="J8" s="39"/>
    </row>
    <row r="9" spans="1:9" ht="8.25" customHeight="1" thickBot="1">
      <c r="A9" s="35"/>
      <c r="B9" s="36"/>
      <c r="C9" s="36"/>
      <c r="D9" s="36"/>
      <c r="E9" s="36"/>
      <c r="F9" s="56"/>
      <c r="G9" s="3"/>
      <c r="H9" s="98"/>
      <c r="I9" s="98"/>
    </row>
    <row r="10" spans="1:10" ht="63.75" customHeight="1">
      <c r="A10" s="38"/>
      <c r="B10" s="179" t="s">
        <v>79</v>
      </c>
      <c r="C10" s="77" t="s">
        <v>80</v>
      </c>
      <c r="D10" s="181" t="s">
        <v>81</v>
      </c>
      <c r="E10" s="182"/>
      <c r="F10" s="185" t="s">
        <v>167</v>
      </c>
      <c r="G10" s="187" t="s">
        <v>168</v>
      </c>
      <c r="H10" s="189" t="s">
        <v>169</v>
      </c>
      <c r="I10" s="191" t="s">
        <v>170</v>
      </c>
      <c r="J10" s="2"/>
    </row>
    <row r="11" spans="1:10" ht="69" customHeight="1" thickBot="1">
      <c r="A11" s="37" t="s">
        <v>0</v>
      </c>
      <c r="B11" s="180"/>
      <c r="C11" s="60" t="s">
        <v>77</v>
      </c>
      <c r="D11" s="60" t="s">
        <v>77</v>
      </c>
      <c r="E11" s="61" t="s">
        <v>76</v>
      </c>
      <c r="F11" s="186"/>
      <c r="G11" s="188"/>
      <c r="H11" s="190"/>
      <c r="I11" s="192"/>
      <c r="J11" s="2"/>
    </row>
    <row r="12" spans="1:10" ht="15" customHeight="1" thickBot="1">
      <c r="A12" s="29">
        <v>1</v>
      </c>
      <c r="B12" s="31">
        <v>2</v>
      </c>
      <c r="C12" s="29">
        <v>3</v>
      </c>
      <c r="D12" s="29">
        <v>4</v>
      </c>
      <c r="E12" s="48">
        <v>3</v>
      </c>
      <c r="F12" s="65">
        <v>5</v>
      </c>
      <c r="G12" s="93">
        <v>6</v>
      </c>
      <c r="H12" s="99"/>
      <c r="I12" s="100"/>
      <c r="J12" s="2"/>
    </row>
    <row r="13" spans="1:10" ht="32.25" customHeight="1" thickBot="1">
      <c r="A13" s="29"/>
      <c r="B13" s="127" t="s">
        <v>78</v>
      </c>
      <c r="C13" s="62">
        <f>SUM(C14,C32)</f>
        <v>559595.3</v>
      </c>
      <c r="D13" s="62">
        <f>SUM(D14,D32)</f>
        <v>543713.0000000001</v>
      </c>
      <c r="E13" s="62">
        <f>SUM(E14,E32)</f>
        <v>708141.7000000001</v>
      </c>
      <c r="F13" s="63">
        <f>D13/E13*100</f>
        <v>76.78025457334317</v>
      </c>
      <c r="G13" s="91">
        <f>D13/C13*100</f>
        <v>97.16182391095852</v>
      </c>
      <c r="H13" s="101">
        <f>D13-E13</f>
        <v>-164428.69999999995</v>
      </c>
      <c r="I13" s="102">
        <f>D13-C13</f>
        <v>-15882.29999999993</v>
      </c>
      <c r="J13" s="2"/>
    </row>
    <row r="14" spans="1:10" ht="39.75" customHeight="1" thickBot="1">
      <c r="A14" s="16"/>
      <c r="B14" s="30" t="s">
        <v>94</v>
      </c>
      <c r="C14" s="49">
        <f>C15+C21+C25</f>
        <v>516922.60000000003</v>
      </c>
      <c r="D14" s="28">
        <f>D15+D21+D25</f>
        <v>607629.7000000001</v>
      </c>
      <c r="E14" s="43">
        <f>E15+E21+E25</f>
        <v>634563.8</v>
      </c>
      <c r="F14" s="115">
        <f aca="true" t="shared" si="0" ref="F14:F32">D14/E14*100</f>
        <v>95.7554937738333</v>
      </c>
      <c r="G14" s="91">
        <f aca="true" t="shared" si="1" ref="G14:G87">D14/C14*100</f>
        <v>117.54752065396252</v>
      </c>
      <c r="H14" s="116">
        <f aca="true" t="shared" si="2" ref="H14:H29">D14-E14</f>
        <v>-26934.099999999977</v>
      </c>
      <c r="I14" s="102">
        <f aca="true" t="shared" si="3" ref="I14:I88">D14-C14</f>
        <v>90707.10000000003</v>
      </c>
      <c r="J14" s="2"/>
    </row>
    <row r="15" spans="1:10" ht="34.5" customHeight="1" thickBot="1">
      <c r="A15" s="40"/>
      <c r="B15" s="128" t="s">
        <v>69</v>
      </c>
      <c r="C15" s="49">
        <f>SUM(C16,C17,C18,C19,C20,C24,C26,C27,C28,C29)</f>
        <v>167946.1</v>
      </c>
      <c r="D15" s="49">
        <f>SUM(D16,D17,D18,D19,D20,D24,D26,D27,D28,D29)</f>
        <v>156406.2</v>
      </c>
      <c r="E15" s="49">
        <f>SUM(E16,E17,E18,E19,E20,E24,E26,E27,E28,E29)</f>
        <v>182798.3</v>
      </c>
      <c r="F15" s="115">
        <f t="shared" si="0"/>
        <v>85.56217426529679</v>
      </c>
      <c r="G15" s="91">
        <f t="shared" si="1"/>
        <v>93.12880739713516</v>
      </c>
      <c r="H15" s="116">
        <f t="shared" si="2"/>
        <v>-26392.099999999977</v>
      </c>
      <c r="I15" s="102">
        <f t="shared" si="3"/>
        <v>-11539.899999999994</v>
      </c>
      <c r="J15" s="2"/>
    </row>
    <row r="16" spans="1:10" ht="50.25" customHeight="1" thickBot="1">
      <c r="A16" s="41">
        <v>1</v>
      </c>
      <c r="B16" s="46" t="s">
        <v>11</v>
      </c>
      <c r="C16" s="50">
        <v>5065.2</v>
      </c>
      <c r="D16" s="27">
        <v>4803.1</v>
      </c>
      <c r="E16" s="44">
        <v>4760.1</v>
      </c>
      <c r="F16" s="63">
        <f t="shared" si="0"/>
        <v>100.903342366757</v>
      </c>
      <c r="G16" s="91">
        <f t="shared" si="1"/>
        <v>94.82547579562505</v>
      </c>
      <c r="H16" s="101">
        <f t="shared" si="2"/>
        <v>43</v>
      </c>
      <c r="I16" s="102">
        <f t="shared" si="3"/>
        <v>-262.09999999999945</v>
      </c>
      <c r="J16" s="2"/>
    </row>
    <row r="17" spans="1:10" ht="36" customHeight="1" thickBot="1">
      <c r="A17" s="42">
        <v>2</v>
      </c>
      <c r="B17" s="47" t="s">
        <v>1</v>
      </c>
      <c r="C17" s="51">
        <v>52489.8</v>
      </c>
      <c r="D17" s="20">
        <v>40252</v>
      </c>
      <c r="E17" s="45">
        <v>50798.9</v>
      </c>
      <c r="F17" s="63">
        <f t="shared" si="0"/>
        <v>79.2379362545252</v>
      </c>
      <c r="G17" s="91">
        <f t="shared" si="1"/>
        <v>76.68537506334565</v>
      </c>
      <c r="H17" s="101">
        <f t="shared" si="2"/>
        <v>-10546.900000000001</v>
      </c>
      <c r="I17" s="102">
        <f t="shared" si="3"/>
        <v>-12237.800000000003</v>
      </c>
      <c r="J17" s="2"/>
    </row>
    <row r="18" spans="1:10" ht="33" customHeight="1" thickBot="1">
      <c r="A18" s="42">
        <v>3</v>
      </c>
      <c r="B18" s="47" t="s">
        <v>10</v>
      </c>
      <c r="C18" s="51">
        <v>53556.3</v>
      </c>
      <c r="D18" s="20">
        <v>59452.2</v>
      </c>
      <c r="E18" s="45">
        <v>69875.8</v>
      </c>
      <c r="F18" s="63">
        <f t="shared" si="0"/>
        <v>85.08267526096301</v>
      </c>
      <c r="G18" s="91">
        <f t="shared" si="1"/>
        <v>111.00878888198027</v>
      </c>
      <c r="H18" s="101">
        <f t="shared" si="2"/>
        <v>-10423.600000000006</v>
      </c>
      <c r="I18" s="102">
        <f t="shared" si="3"/>
        <v>5895.899999999994</v>
      </c>
      <c r="J18" s="2"/>
    </row>
    <row r="19" spans="1:10" ht="22.5" customHeight="1" thickBot="1">
      <c r="A19" s="42">
        <v>4</v>
      </c>
      <c r="B19" s="47" t="s">
        <v>12</v>
      </c>
      <c r="C19" s="51">
        <v>2086.9</v>
      </c>
      <c r="D19" s="20">
        <v>2355.8</v>
      </c>
      <c r="E19" s="45">
        <v>3172</v>
      </c>
      <c r="F19" s="115">
        <f t="shared" si="0"/>
        <v>74.26860025220682</v>
      </c>
      <c r="G19" s="91">
        <f t="shared" si="1"/>
        <v>112.88514063922565</v>
      </c>
      <c r="H19" s="116">
        <f t="shared" si="2"/>
        <v>-816.1999999999998</v>
      </c>
      <c r="I19" s="102">
        <f t="shared" si="3"/>
        <v>268.9000000000001</v>
      </c>
      <c r="J19" s="2"/>
    </row>
    <row r="20" spans="1:10" ht="26.25" customHeight="1" thickBot="1">
      <c r="A20" s="42">
        <v>5</v>
      </c>
      <c r="B20" s="47" t="s">
        <v>9</v>
      </c>
      <c r="C20" s="51">
        <v>3824</v>
      </c>
      <c r="D20" s="20">
        <v>2947.7</v>
      </c>
      <c r="E20" s="45">
        <v>3300</v>
      </c>
      <c r="F20" s="115">
        <f t="shared" si="0"/>
        <v>89.32424242424241</v>
      </c>
      <c r="G20" s="91">
        <f t="shared" si="1"/>
        <v>77.08420502092049</v>
      </c>
      <c r="H20" s="116">
        <f t="shared" si="2"/>
        <v>-352.3000000000002</v>
      </c>
      <c r="I20" s="102">
        <f t="shared" si="3"/>
        <v>-876.3000000000002</v>
      </c>
      <c r="J20" s="2"/>
    </row>
    <row r="21" spans="1:10" ht="42.75" customHeight="1" thickBot="1">
      <c r="A21" s="42">
        <v>6</v>
      </c>
      <c r="B21" s="47" t="s">
        <v>84</v>
      </c>
      <c r="C21" s="51">
        <f>SUM(C22,C23)</f>
        <v>343579.8</v>
      </c>
      <c r="D21" s="20">
        <f>SUM(D22,D23)</f>
        <v>445749.2</v>
      </c>
      <c r="E21" s="45">
        <f>SUM(E22,E23)</f>
        <v>446291.2</v>
      </c>
      <c r="F21" s="63">
        <f t="shared" si="0"/>
        <v>99.87855462980224</v>
      </c>
      <c r="G21" s="91">
        <f t="shared" si="1"/>
        <v>129.73673073911795</v>
      </c>
      <c r="H21" s="101">
        <f t="shared" si="2"/>
        <v>-542</v>
      </c>
      <c r="I21" s="102">
        <f t="shared" si="3"/>
        <v>102169.40000000002</v>
      </c>
      <c r="J21" s="2"/>
    </row>
    <row r="22" spans="1:10" ht="34.5" customHeight="1" thickBot="1">
      <c r="A22" s="42"/>
      <c r="B22" s="52" t="s">
        <v>82</v>
      </c>
      <c r="C22" s="51">
        <v>318855</v>
      </c>
      <c r="D22" s="20">
        <v>374269</v>
      </c>
      <c r="E22" s="45">
        <v>374269.4</v>
      </c>
      <c r="F22" s="63">
        <f t="shared" si="0"/>
        <v>99.99989312511255</v>
      </c>
      <c r="G22" s="91">
        <f t="shared" si="1"/>
        <v>117.37905944708409</v>
      </c>
      <c r="H22" s="101">
        <f t="shared" si="2"/>
        <v>-0.40000000002328306</v>
      </c>
      <c r="I22" s="102">
        <f t="shared" si="3"/>
        <v>55414</v>
      </c>
      <c r="J22" s="2"/>
    </row>
    <row r="23" spans="1:10" ht="44.25" customHeight="1" thickBot="1">
      <c r="A23" s="42"/>
      <c r="B23" s="52" t="s">
        <v>83</v>
      </c>
      <c r="C23" s="51">
        <v>24724.8</v>
      </c>
      <c r="D23" s="20">
        <v>71480.2</v>
      </c>
      <c r="E23" s="45">
        <v>72021.8</v>
      </c>
      <c r="F23" s="63">
        <f t="shared" si="0"/>
        <v>99.24800546501199</v>
      </c>
      <c r="G23" s="91">
        <f t="shared" si="1"/>
        <v>289.1032485601501</v>
      </c>
      <c r="H23" s="101">
        <f t="shared" si="2"/>
        <v>-541.6000000000058</v>
      </c>
      <c r="I23" s="102">
        <f t="shared" si="3"/>
        <v>46755.399999999994</v>
      </c>
      <c r="J23" s="2"/>
    </row>
    <row r="24" spans="1:10" ht="21.75" customHeight="1" thickBot="1">
      <c r="A24" s="42">
        <v>7</v>
      </c>
      <c r="B24" s="47" t="s">
        <v>13</v>
      </c>
      <c r="C24" s="51">
        <v>21963.4</v>
      </c>
      <c r="D24" s="20">
        <v>22482.5</v>
      </c>
      <c r="E24" s="45">
        <v>34917.1</v>
      </c>
      <c r="F24" s="115">
        <f t="shared" si="0"/>
        <v>64.3882223896028</v>
      </c>
      <c r="G24" s="91">
        <f t="shared" si="1"/>
        <v>102.36347742152854</v>
      </c>
      <c r="H24" s="116">
        <f t="shared" si="2"/>
        <v>-12434.599999999999</v>
      </c>
      <c r="I24" s="102">
        <f t="shared" si="3"/>
        <v>519.0999999999985</v>
      </c>
      <c r="J24" s="2"/>
    </row>
    <row r="25" spans="1:10" ht="78.75" customHeight="1" thickBot="1">
      <c r="A25" s="42">
        <v>8</v>
      </c>
      <c r="B25" s="47" t="s">
        <v>2</v>
      </c>
      <c r="C25" s="51">
        <v>5396.7</v>
      </c>
      <c r="D25" s="20">
        <v>5474.3</v>
      </c>
      <c r="E25" s="45">
        <v>5474.3</v>
      </c>
      <c r="F25" s="63">
        <f t="shared" si="0"/>
        <v>100</v>
      </c>
      <c r="G25" s="91">
        <f t="shared" si="1"/>
        <v>101.43791576333685</v>
      </c>
      <c r="H25" s="101">
        <f t="shared" si="2"/>
        <v>0</v>
      </c>
      <c r="I25" s="102">
        <f t="shared" si="3"/>
        <v>77.60000000000036</v>
      </c>
      <c r="J25" s="2"/>
    </row>
    <row r="26" spans="1:10" ht="77.25" customHeight="1" thickBot="1">
      <c r="A26" s="42">
        <v>9</v>
      </c>
      <c r="B26" s="53" t="s">
        <v>68</v>
      </c>
      <c r="C26" s="51">
        <v>0</v>
      </c>
      <c r="D26" s="20">
        <v>72</v>
      </c>
      <c r="E26" s="45">
        <v>0</v>
      </c>
      <c r="F26" s="63"/>
      <c r="G26" s="91"/>
      <c r="H26" s="101">
        <f t="shared" si="2"/>
        <v>72</v>
      </c>
      <c r="I26" s="102">
        <f t="shared" si="3"/>
        <v>72</v>
      </c>
      <c r="J26" s="2"/>
    </row>
    <row r="27" spans="1:10" ht="20.25" customHeight="1" thickBot="1">
      <c r="A27" s="42">
        <v>10</v>
      </c>
      <c r="B27" s="47" t="s">
        <v>14</v>
      </c>
      <c r="C27" s="51">
        <v>26364.8</v>
      </c>
      <c r="D27" s="20">
        <v>16723.7</v>
      </c>
      <c r="E27" s="45">
        <v>15974.4</v>
      </c>
      <c r="F27" s="63">
        <f t="shared" si="0"/>
        <v>104.69063000801282</v>
      </c>
      <c r="G27" s="91">
        <f t="shared" si="1"/>
        <v>63.43192438402719</v>
      </c>
      <c r="H27" s="101">
        <f t="shared" si="2"/>
        <v>749.3000000000011</v>
      </c>
      <c r="I27" s="102">
        <f t="shared" si="3"/>
        <v>-9641.099999999999</v>
      </c>
      <c r="J27" s="2"/>
    </row>
    <row r="28" spans="1:10" ht="63.75" customHeight="1" thickBot="1">
      <c r="A28" s="42">
        <v>11</v>
      </c>
      <c r="B28" s="53" t="s">
        <v>67</v>
      </c>
      <c r="C28" s="51">
        <v>1101</v>
      </c>
      <c r="D28" s="20">
        <v>100</v>
      </c>
      <c r="E28" s="45"/>
      <c r="F28" s="63"/>
      <c r="G28" s="91">
        <f t="shared" si="1"/>
        <v>9.08265213442325</v>
      </c>
      <c r="H28" s="101">
        <f t="shared" si="2"/>
        <v>100</v>
      </c>
      <c r="I28" s="102">
        <f t="shared" si="3"/>
        <v>-1001</v>
      </c>
      <c r="J28" s="2"/>
    </row>
    <row r="29" spans="1:10" ht="49.5" customHeight="1" thickBot="1">
      <c r="A29" s="42">
        <v>12</v>
      </c>
      <c r="B29" s="47" t="s">
        <v>15</v>
      </c>
      <c r="C29" s="51">
        <v>1494.7</v>
      </c>
      <c r="D29" s="20">
        <v>7217.2</v>
      </c>
      <c r="E29" s="45"/>
      <c r="F29" s="63"/>
      <c r="G29" s="91">
        <f t="shared" si="1"/>
        <v>482.8527463705091</v>
      </c>
      <c r="H29" s="101">
        <f t="shared" si="2"/>
        <v>7217.2</v>
      </c>
      <c r="I29" s="102">
        <f t="shared" si="3"/>
        <v>5722.5</v>
      </c>
      <c r="J29" s="2"/>
    </row>
    <row r="30" spans="1:10" ht="52.5" customHeight="1" thickBot="1">
      <c r="A30" s="42">
        <v>13</v>
      </c>
      <c r="B30" s="47" t="s">
        <v>16</v>
      </c>
      <c r="C30" s="51">
        <v>44674</v>
      </c>
      <c r="D30" s="20">
        <v>60000</v>
      </c>
      <c r="E30" s="45">
        <v>60000</v>
      </c>
      <c r="F30" s="63">
        <f t="shared" si="0"/>
        <v>100</v>
      </c>
      <c r="G30" s="91">
        <f t="shared" si="1"/>
        <v>134.30630791959527</v>
      </c>
      <c r="H30" s="101"/>
      <c r="I30" s="102">
        <f t="shared" si="3"/>
        <v>15326</v>
      </c>
      <c r="J30" s="2"/>
    </row>
    <row r="31" spans="1:10" ht="36.75" customHeight="1" thickBot="1">
      <c r="A31" s="40"/>
      <c r="B31" s="59" t="s">
        <v>87</v>
      </c>
      <c r="C31" s="28">
        <v>-21460.9</v>
      </c>
      <c r="D31" s="28">
        <v>-18402</v>
      </c>
      <c r="E31" s="28">
        <v>-12852.9</v>
      </c>
      <c r="F31" s="63">
        <f t="shared" si="0"/>
        <v>143.1739140583059</v>
      </c>
      <c r="G31" s="91">
        <f t="shared" si="1"/>
        <v>85.74663690711945</v>
      </c>
      <c r="H31" s="101"/>
      <c r="I31" s="102">
        <f t="shared" si="3"/>
        <v>3058.9000000000015</v>
      </c>
      <c r="J31" s="2"/>
    </row>
    <row r="32" spans="1:10" ht="20.25" customHeight="1" thickBot="1">
      <c r="A32" s="66"/>
      <c r="B32" s="67" t="s">
        <v>85</v>
      </c>
      <c r="C32" s="68">
        <v>42672.7</v>
      </c>
      <c r="D32" s="69">
        <v>-63916.7</v>
      </c>
      <c r="E32" s="68">
        <v>73577.9</v>
      </c>
      <c r="F32" s="63">
        <f t="shared" si="0"/>
        <v>-86.86942682517441</v>
      </c>
      <c r="G32" s="94">
        <f t="shared" si="1"/>
        <v>-149.78358528989259</v>
      </c>
      <c r="H32" s="101"/>
      <c r="I32" s="102">
        <f t="shared" si="3"/>
        <v>-106589.4</v>
      </c>
      <c r="J32" s="2"/>
    </row>
    <row r="33" spans="1:10" ht="20.25" customHeight="1" thickBot="1">
      <c r="A33" s="40"/>
      <c r="B33" s="70" t="s">
        <v>17</v>
      </c>
      <c r="C33" s="71"/>
      <c r="D33" s="72"/>
      <c r="E33" s="73"/>
      <c r="F33" s="74"/>
      <c r="G33" s="95"/>
      <c r="H33" s="103"/>
      <c r="I33" s="102">
        <f t="shared" si="3"/>
        <v>0</v>
      </c>
      <c r="J33" s="2"/>
    </row>
    <row r="34" spans="1:9" ht="50.25" customHeight="1" thickBot="1">
      <c r="A34" s="176" t="s">
        <v>90</v>
      </c>
      <c r="B34" s="177"/>
      <c r="C34" s="177"/>
      <c r="D34" s="177"/>
      <c r="E34" s="177"/>
      <c r="F34" s="178"/>
      <c r="G34" s="75"/>
      <c r="H34" s="104"/>
      <c r="I34" s="102">
        <f t="shared" si="3"/>
        <v>0</v>
      </c>
    </row>
    <row r="35" spans="1:10" ht="88.5" customHeight="1" thickBot="1">
      <c r="A35" s="16"/>
      <c r="B35" s="32" t="s">
        <v>3</v>
      </c>
      <c r="C35" s="55" t="s">
        <v>92</v>
      </c>
      <c r="D35" s="55" t="s">
        <v>93</v>
      </c>
      <c r="E35" s="54" t="s">
        <v>76</v>
      </c>
      <c r="F35" s="76" t="s">
        <v>88</v>
      </c>
      <c r="G35" s="76" t="s">
        <v>89</v>
      </c>
      <c r="H35" s="96" t="s">
        <v>91</v>
      </c>
      <c r="I35" s="102"/>
      <c r="J35" s="2"/>
    </row>
    <row r="36" spans="1:10" ht="15" customHeight="1" thickBot="1">
      <c r="A36" s="21">
        <v>1</v>
      </c>
      <c r="B36" s="34">
        <v>2</v>
      </c>
      <c r="C36" s="21">
        <v>3</v>
      </c>
      <c r="D36" s="21">
        <v>4</v>
      </c>
      <c r="E36" s="21">
        <v>3</v>
      </c>
      <c r="F36" s="64">
        <v>5</v>
      </c>
      <c r="G36" s="90">
        <v>6</v>
      </c>
      <c r="H36" s="119"/>
      <c r="I36" s="102">
        <f t="shared" si="3"/>
        <v>1</v>
      </c>
      <c r="J36" s="2"/>
    </row>
    <row r="37" spans="1:10" ht="19.5" customHeight="1" thickBot="1">
      <c r="A37" s="17"/>
      <c r="B37" s="129" t="s">
        <v>75</v>
      </c>
      <c r="C37" s="81">
        <f>SUM(C38:C45)</f>
        <v>559595.2999999999</v>
      </c>
      <c r="D37" s="81">
        <f>SUM(D38:D45)</f>
        <v>543713</v>
      </c>
      <c r="E37" s="82">
        <f>SUM(E38:E45)</f>
        <v>708141.7000000001</v>
      </c>
      <c r="F37" s="117">
        <f aca="true" t="shared" si="4" ref="F37:F107">D37/E37*100</f>
        <v>76.78025457334316</v>
      </c>
      <c r="G37" s="91">
        <f t="shared" si="1"/>
        <v>97.16182391095852</v>
      </c>
      <c r="H37" s="122">
        <f aca="true" t="shared" si="5" ref="H37:H107">D37-E37</f>
        <v>-164428.70000000007</v>
      </c>
      <c r="I37" s="118">
        <f t="shared" si="3"/>
        <v>-15882.29999999993</v>
      </c>
      <c r="J37" s="2"/>
    </row>
    <row r="38" spans="1:10" ht="19.5" customHeight="1" thickBot="1">
      <c r="A38" s="14">
        <v>1</v>
      </c>
      <c r="B38" s="15" t="s">
        <v>21</v>
      </c>
      <c r="C38" s="27">
        <v>319159.4</v>
      </c>
      <c r="D38" s="84">
        <v>183991.8</v>
      </c>
      <c r="E38" s="27">
        <v>262646.5</v>
      </c>
      <c r="F38" s="117">
        <f t="shared" si="4"/>
        <v>70.05301802993758</v>
      </c>
      <c r="G38" s="91">
        <f t="shared" si="1"/>
        <v>57.648873885588195</v>
      </c>
      <c r="H38" s="121">
        <f t="shared" si="5"/>
        <v>-78654.70000000001</v>
      </c>
      <c r="I38" s="118">
        <v>135167.6</v>
      </c>
      <c r="J38" s="2"/>
    </row>
    <row r="39" spans="1:10" ht="19.5" customHeight="1" thickBot="1">
      <c r="A39" s="14">
        <v>2</v>
      </c>
      <c r="B39" s="15" t="s">
        <v>22</v>
      </c>
      <c r="C39" s="85">
        <v>-2703.3</v>
      </c>
      <c r="D39" s="86">
        <v>117681</v>
      </c>
      <c r="E39" s="85">
        <v>135381.8</v>
      </c>
      <c r="F39" s="83">
        <f t="shared" si="4"/>
        <v>86.92527355966608</v>
      </c>
      <c r="G39" s="91">
        <f t="shared" si="1"/>
        <v>-4353.234935079347</v>
      </c>
      <c r="H39" s="120">
        <f t="shared" si="5"/>
        <v>-17700.79999999999</v>
      </c>
      <c r="I39" s="102">
        <f t="shared" si="3"/>
        <v>120384.3</v>
      </c>
      <c r="J39" s="2"/>
    </row>
    <row r="40" spans="1:10" ht="19.5" customHeight="1" thickBot="1">
      <c r="A40" s="14">
        <v>3</v>
      </c>
      <c r="B40" s="15" t="s">
        <v>23</v>
      </c>
      <c r="C40" s="20">
        <v>35188.1</v>
      </c>
      <c r="D40" s="84">
        <v>37450.4</v>
      </c>
      <c r="E40" s="20">
        <v>37875.4</v>
      </c>
      <c r="F40" s="83">
        <f t="shared" si="4"/>
        <v>98.87789963934375</v>
      </c>
      <c r="G40" s="91">
        <f t="shared" si="1"/>
        <v>106.42916213151605</v>
      </c>
      <c r="H40" s="101">
        <f t="shared" si="5"/>
        <v>-425</v>
      </c>
      <c r="I40" s="102">
        <f t="shared" si="3"/>
        <v>2262.300000000003</v>
      </c>
      <c r="J40" s="2"/>
    </row>
    <row r="41" spans="1:10" ht="19.5" customHeight="1" thickBot="1">
      <c r="A41" s="14">
        <v>4</v>
      </c>
      <c r="B41" s="15" t="s">
        <v>24</v>
      </c>
      <c r="C41" s="20">
        <v>25462.1</v>
      </c>
      <c r="D41" s="84">
        <v>25868.6</v>
      </c>
      <c r="E41" s="20">
        <v>31924.6</v>
      </c>
      <c r="F41" s="83">
        <f t="shared" si="4"/>
        <v>81.03030265062053</v>
      </c>
      <c r="G41" s="91">
        <f t="shared" si="1"/>
        <v>101.59649047014976</v>
      </c>
      <c r="H41" s="101">
        <f t="shared" si="5"/>
        <v>-6056</v>
      </c>
      <c r="I41" s="102">
        <f t="shared" si="3"/>
        <v>406.5</v>
      </c>
      <c r="J41" s="2"/>
    </row>
    <row r="42" spans="1:10" ht="19.5" customHeight="1" thickBot="1">
      <c r="A42" s="14">
        <v>5</v>
      </c>
      <c r="B42" s="15" t="s">
        <v>25</v>
      </c>
      <c r="C42" s="87">
        <v>18679</v>
      </c>
      <c r="D42" s="84">
        <v>17022</v>
      </c>
      <c r="E42" s="87">
        <v>23090.5</v>
      </c>
      <c r="F42" s="83">
        <f t="shared" si="4"/>
        <v>73.71862887334618</v>
      </c>
      <c r="G42" s="91">
        <f t="shared" si="1"/>
        <v>91.12907543230365</v>
      </c>
      <c r="H42" s="116">
        <f t="shared" si="5"/>
        <v>-6068.5</v>
      </c>
      <c r="I42" s="102">
        <f t="shared" si="3"/>
        <v>-1657</v>
      </c>
      <c r="J42" s="2"/>
    </row>
    <row r="43" spans="1:10" ht="19.5" customHeight="1" thickBot="1">
      <c r="A43" s="14">
        <v>6</v>
      </c>
      <c r="B43" s="15" t="s">
        <v>26</v>
      </c>
      <c r="C43" s="20">
        <v>150660.3</v>
      </c>
      <c r="D43" s="84">
        <v>147565.3</v>
      </c>
      <c r="E43" s="20">
        <v>201314</v>
      </c>
      <c r="F43" s="83">
        <f t="shared" si="4"/>
        <v>73.30106202251208</v>
      </c>
      <c r="G43" s="91">
        <f t="shared" si="1"/>
        <v>97.94570965277515</v>
      </c>
      <c r="H43" s="116">
        <f t="shared" si="5"/>
        <v>-53748.70000000001</v>
      </c>
      <c r="I43" s="102">
        <f t="shared" si="3"/>
        <v>-3095</v>
      </c>
      <c r="J43" s="2"/>
    </row>
    <row r="44" spans="1:10" ht="19.5" customHeight="1" thickBot="1">
      <c r="A44" s="14">
        <v>7</v>
      </c>
      <c r="B44" s="15" t="s">
        <v>27</v>
      </c>
      <c r="C44" s="20">
        <v>3100</v>
      </c>
      <c r="D44" s="84">
        <v>2010</v>
      </c>
      <c r="E44" s="20">
        <v>3400</v>
      </c>
      <c r="F44" s="83">
        <f t="shared" si="4"/>
        <v>59.11764705882353</v>
      </c>
      <c r="G44" s="91">
        <f t="shared" si="1"/>
        <v>64.83870967741936</v>
      </c>
      <c r="H44" s="101">
        <f t="shared" si="5"/>
        <v>-1390</v>
      </c>
      <c r="I44" s="102">
        <f t="shared" si="3"/>
        <v>-1090</v>
      </c>
      <c r="J44" s="2"/>
    </row>
    <row r="45" spans="1:10" ht="27" customHeight="1" thickBot="1">
      <c r="A45" s="14">
        <v>8</v>
      </c>
      <c r="B45" s="15" t="s">
        <v>28</v>
      </c>
      <c r="C45" s="20">
        <v>10049.7</v>
      </c>
      <c r="D45" s="84">
        <v>12123.9</v>
      </c>
      <c r="E45" s="20">
        <v>12508.9</v>
      </c>
      <c r="F45" s="83">
        <f t="shared" si="4"/>
        <v>96.9221913997234</v>
      </c>
      <c r="G45" s="91">
        <f t="shared" si="1"/>
        <v>120.63942207230065</v>
      </c>
      <c r="H45" s="101">
        <f t="shared" si="5"/>
        <v>-385</v>
      </c>
      <c r="I45" s="102">
        <f t="shared" si="3"/>
        <v>2074.199999999999</v>
      </c>
      <c r="J45" s="2"/>
    </row>
    <row r="46" spans="1:10" ht="15" customHeight="1" thickBot="1">
      <c r="A46" s="14"/>
      <c r="B46" s="15" t="s">
        <v>5</v>
      </c>
      <c r="C46" s="88"/>
      <c r="D46" s="89"/>
      <c r="E46" s="142"/>
      <c r="F46" s="83"/>
      <c r="G46" s="94"/>
      <c r="H46" s="143">
        <f t="shared" si="5"/>
        <v>0</v>
      </c>
      <c r="I46" s="144">
        <f t="shared" si="3"/>
        <v>0</v>
      </c>
      <c r="J46" s="2"/>
    </row>
    <row r="47" spans="1:10" ht="15" customHeight="1" thickBot="1">
      <c r="A47" s="14">
        <v>9</v>
      </c>
      <c r="B47" s="15" t="s">
        <v>6</v>
      </c>
      <c r="C47" s="20">
        <v>10049.7</v>
      </c>
      <c r="D47" s="84">
        <v>12123.9</v>
      </c>
      <c r="E47" s="145">
        <v>12508.9</v>
      </c>
      <c r="F47" s="146">
        <f t="shared" si="4"/>
        <v>96.9221913997234</v>
      </c>
      <c r="G47" s="95">
        <f t="shared" si="1"/>
        <v>120.63942207230065</v>
      </c>
      <c r="H47" s="147">
        <f t="shared" si="5"/>
        <v>-385</v>
      </c>
      <c r="I47" s="141">
        <f t="shared" si="3"/>
        <v>2074.199999999999</v>
      </c>
      <c r="J47" s="2"/>
    </row>
    <row r="48" spans="1:10" ht="15" customHeight="1">
      <c r="A48" s="131"/>
      <c r="B48" s="132"/>
      <c r="C48" s="132"/>
      <c r="D48" s="132"/>
      <c r="E48" s="132"/>
      <c r="F48" s="132"/>
      <c r="G48" s="132"/>
      <c r="H48" s="132"/>
      <c r="I48" s="132"/>
      <c r="J48" s="133"/>
    </row>
    <row r="49" spans="1:10" ht="15" customHeight="1">
      <c r="A49" s="131"/>
      <c r="B49" s="132"/>
      <c r="C49" s="132"/>
      <c r="D49" s="132"/>
      <c r="E49" s="132"/>
      <c r="F49" s="132"/>
      <c r="G49" s="132"/>
      <c r="H49" s="132"/>
      <c r="I49" s="132"/>
      <c r="J49" s="133"/>
    </row>
    <row r="50" spans="1:10" ht="15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3"/>
    </row>
    <row r="51" spans="1:10" ht="1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1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15" customHeight="1">
      <c r="A53" s="131"/>
      <c r="B53" s="132"/>
      <c r="C53" s="132"/>
      <c r="D53" s="132"/>
      <c r="E53" s="132"/>
      <c r="F53" s="132"/>
      <c r="G53" s="132"/>
      <c r="H53" s="132"/>
      <c r="I53" s="132"/>
      <c r="J53" s="133"/>
    </row>
    <row r="54" spans="1:10" ht="15" customHeight="1">
      <c r="A54" s="131"/>
      <c r="B54" s="132"/>
      <c r="C54" s="132"/>
      <c r="D54" s="132"/>
      <c r="E54" s="132"/>
      <c r="F54" s="132"/>
      <c r="G54" s="132"/>
      <c r="H54" s="132"/>
      <c r="I54" s="132"/>
      <c r="J54" s="133"/>
    </row>
    <row r="55" spans="1:10" ht="15" customHeight="1">
      <c r="A55" s="131"/>
      <c r="B55" s="132"/>
      <c r="C55" s="132"/>
      <c r="D55" s="132"/>
      <c r="E55" s="132"/>
      <c r="F55" s="132"/>
      <c r="G55" s="132"/>
      <c r="H55" s="132"/>
      <c r="I55" s="132"/>
      <c r="J55" s="133"/>
    </row>
    <row r="56" spans="1:10" ht="15" customHeight="1">
      <c r="A56" s="131"/>
      <c r="B56" s="132"/>
      <c r="C56" s="132"/>
      <c r="D56" s="132"/>
      <c r="E56" s="132"/>
      <c r="F56" s="132"/>
      <c r="G56" s="132"/>
      <c r="H56" s="132"/>
      <c r="I56" s="132"/>
      <c r="J56" s="133"/>
    </row>
    <row r="57" spans="1:10" ht="15" customHeight="1">
      <c r="A57" s="131"/>
      <c r="B57" s="132"/>
      <c r="C57" s="132"/>
      <c r="D57" s="132"/>
      <c r="E57" s="132"/>
      <c r="F57" s="132"/>
      <c r="G57" s="132"/>
      <c r="H57" s="132"/>
      <c r="I57" s="132"/>
      <c r="J57" s="133"/>
    </row>
    <row r="58" spans="1:10" ht="15" customHeight="1" thickBot="1">
      <c r="A58" s="131"/>
      <c r="B58" s="132"/>
      <c r="C58" s="132"/>
      <c r="D58" s="132"/>
      <c r="E58" s="132"/>
      <c r="F58" s="132"/>
      <c r="G58" s="132"/>
      <c r="H58" s="132"/>
      <c r="I58" s="132"/>
      <c r="J58" s="133"/>
    </row>
    <row r="59" spans="1:10" ht="57.75" customHeight="1" thickBot="1">
      <c r="A59" s="16"/>
      <c r="B59" s="139" t="s">
        <v>7</v>
      </c>
      <c r="C59" s="80" t="s">
        <v>92</v>
      </c>
      <c r="D59" s="80" t="s">
        <v>93</v>
      </c>
      <c r="E59" s="140" t="s">
        <v>76</v>
      </c>
      <c r="F59" s="76" t="s">
        <v>88</v>
      </c>
      <c r="G59" s="76" t="s">
        <v>89</v>
      </c>
      <c r="H59" s="96" t="s">
        <v>91</v>
      </c>
      <c r="I59" s="141" t="e">
        <f t="shared" si="3"/>
        <v>#VALUE!</v>
      </c>
      <c r="J59" s="2"/>
    </row>
    <row r="60" spans="1:10" ht="19.5" customHeight="1" thickBot="1">
      <c r="A60" s="17"/>
      <c r="B60" s="129" t="s">
        <v>30</v>
      </c>
      <c r="C60" s="134">
        <f>SUM(C62,C92,C101)</f>
        <v>559595.2999999999</v>
      </c>
      <c r="D60" s="135">
        <v>543713</v>
      </c>
      <c r="E60" s="134">
        <f>SUM(E62,E92,E101)</f>
        <v>708141.7000000001</v>
      </c>
      <c r="F60" s="136">
        <f t="shared" si="4"/>
        <v>76.78025457334316</v>
      </c>
      <c r="G60" s="137">
        <f t="shared" si="1"/>
        <v>97.16182391095852</v>
      </c>
      <c r="H60" s="120">
        <f t="shared" si="5"/>
        <v>-164428.70000000007</v>
      </c>
      <c r="I60" s="138">
        <f t="shared" si="3"/>
        <v>-15882.29999999993</v>
      </c>
      <c r="J60" s="2"/>
    </row>
    <row r="61" spans="1:10" ht="20.25" customHeight="1" thickBot="1">
      <c r="A61" s="14"/>
      <c r="B61" s="15" t="s">
        <v>8</v>
      </c>
      <c r="C61" s="17"/>
      <c r="D61" s="8"/>
      <c r="E61" s="17"/>
      <c r="F61" s="63"/>
      <c r="G61" s="91"/>
      <c r="H61" s="101">
        <f t="shared" si="5"/>
        <v>0</v>
      </c>
      <c r="I61" s="102">
        <f t="shared" si="3"/>
        <v>0</v>
      </c>
      <c r="J61" s="2"/>
    </row>
    <row r="62" spans="1:10" ht="19.5" customHeight="1" thickBot="1">
      <c r="A62" s="14"/>
      <c r="B62" s="15" t="s">
        <v>29</v>
      </c>
      <c r="C62" s="25">
        <f>SUM(C64,C65,C66,C67,C68,C69,C70,C71,C72,C73,C74,C75,C76,C77,C78,C79,C80,C81,C82,C83,C84,C85,C86,C87,C88,C89,C90)</f>
        <v>415885.99999999994</v>
      </c>
      <c r="D62" s="25">
        <f>SUM(D64,D65,D66,D67,D68,D69,D70,D71,D72,D73,D74,D75,D76,D77,D78,D79,D80,D81,D82,D83,D84,D85,D86,D87,D88,D89,D90)</f>
        <v>417986.8</v>
      </c>
      <c r="E62" s="25">
        <f>SUM(E64,E65,E66,E67,E68,E69,E70,E71,E72,E73,E74,E75,E76,E77,E78,E79,E80,E81,E82,E83,E84,E85,E86,E87,E88,E89,E90)</f>
        <v>507848.7</v>
      </c>
      <c r="F62" s="63">
        <f t="shared" si="4"/>
        <v>82.30537953528285</v>
      </c>
      <c r="G62" s="91">
        <f t="shared" si="1"/>
        <v>100.50513842735751</v>
      </c>
      <c r="H62" s="101">
        <f t="shared" si="5"/>
        <v>-89861.90000000002</v>
      </c>
      <c r="I62" s="102">
        <f t="shared" si="3"/>
        <v>2100.8000000000466</v>
      </c>
      <c r="J62" s="2"/>
    </row>
    <row r="63" spans="1:10" ht="19.5" customHeight="1" thickBot="1">
      <c r="A63" s="14"/>
      <c r="B63" s="15" t="s">
        <v>8</v>
      </c>
      <c r="C63" s="14"/>
      <c r="D63" s="9"/>
      <c r="E63" s="14"/>
      <c r="F63" s="63"/>
      <c r="G63" s="91"/>
      <c r="H63" s="101">
        <f t="shared" si="5"/>
        <v>0</v>
      </c>
      <c r="I63" s="102">
        <f t="shared" si="3"/>
        <v>0</v>
      </c>
      <c r="J63" s="2"/>
    </row>
    <row r="64" spans="1:10" ht="39.75" customHeight="1" thickBot="1">
      <c r="A64" s="14">
        <v>1</v>
      </c>
      <c r="B64" s="15" t="s">
        <v>31</v>
      </c>
      <c r="C64" s="11">
        <v>100050</v>
      </c>
      <c r="D64" s="6">
        <v>102380.1</v>
      </c>
      <c r="E64" s="11">
        <v>105177.6</v>
      </c>
      <c r="F64" s="115">
        <f t="shared" si="4"/>
        <v>97.34021312522817</v>
      </c>
      <c r="G64" s="91">
        <f t="shared" si="1"/>
        <v>102.32893553223388</v>
      </c>
      <c r="H64" s="116">
        <f t="shared" si="5"/>
        <v>-2797.5</v>
      </c>
      <c r="I64" s="123">
        <f t="shared" si="3"/>
        <v>2330.100000000006</v>
      </c>
      <c r="J64" s="2"/>
    </row>
    <row r="65" spans="1:10" ht="39.75" customHeight="1" thickBot="1">
      <c r="A65" s="14">
        <v>2</v>
      </c>
      <c r="B65" s="15" t="s">
        <v>66</v>
      </c>
      <c r="C65" s="11">
        <v>7922</v>
      </c>
      <c r="D65" s="6">
        <v>1373.5</v>
      </c>
      <c r="E65" s="11">
        <v>2000</v>
      </c>
      <c r="F65" s="63">
        <f t="shared" si="4"/>
        <v>68.675</v>
      </c>
      <c r="G65" s="91">
        <f t="shared" si="1"/>
        <v>17.33779348649331</v>
      </c>
      <c r="H65" s="101">
        <f t="shared" si="5"/>
        <v>-626.5</v>
      </c>
      <c r="I65" s="102">
        <f t="shared" si="3"/>
        <v>-6548.5</v>
      </c>
      <c r="J65" s="2"/>
    </row>
    <row r="66" spans="1:10" ht="19.5" customHeight="1" thickBot="1">
      <c r="A66" s="14">
        <v>3</v>
      </c>
      <c r="B66" s="15" t="s">
        <v>32</v>
      </c>
      <c r="C66" s="11">
        <v>12378.5</v>
      </c>
      <c r="D66" s="5">
        <v>12877</v>
      </c>
      <c r="E66" s="11">
        <v>20033.5</v>
      </c>
      <c r="F66" s="115">
        <f t="shared" si="4"/>
        <v>64.2773354630993</v>
      </c>
      <c r="G66" s="91">
        <f t="shared" si="1"/>
        <v>104.02714383810638</v>
      </c>
      <c r="H66" s="116">
        <f t="shared" si="5"/>
        <v>-7156.5</v>
      </c>
      <c r="I66" s="102">
        <f t="shared" si="3"/>
        <v>498.5</v>
      </c>
      <c r="J66" s="2"/>
    </row>
    <row r="67" spans="1:10" ht="19.5" customHeight="1" thickBot="1">
      <c r="A67" s="14">
        <v>4</v>
      </c>
      <c r="B67" s="15" t="s">
        <v>33</v>
      </c>
      <c r="C67" s="11">
        <v>1351.2</v>
      </c>
      <c r="D67" s="5">
        <v>122.7</v>
      </c>
      <c r="E67" s="11">
        <v>700</v>
      </c>
      <c r="F67" s="115">
        <f t="shared" si="4"/>
        <v>17.52857142857143</v>
      </c>
      <c r="G67" s="91">
        <f t="shared" si="1"/>
        <v>9.080817051509769</v>
      </c>
      <c r="H67" s="101">
        <f t="shared" si="5"/>
        <v>-577.3</v>
      </c>
      <c r="I67" s="102">
        <f t="shared" si="3"/>
        <v>-1228.5</v>
      </c>
      <c r="J67" s="2"/>
    </row>
    <row r="68" spans="1:10" ht="19.5" customHeight="1" thickBot="1">
      <c r="A68" s="14">
        <v>5</v>
      </c>
      <c r="B68" s="15" t="s">
        <v>34</v>
      </c>
      <c r="C68" s="11">
        <v>1027.7</v>
      </c>
      <c r="D68" s="5">
        <v>751</v>
      </c>
      <c r="E68" s="11">
        <v>1178.2</v>
      </c>
      <c r="F68" s="63">
        <f t="shared" si="4"/>
        <v>63.741300288575786</v>
      </c>
      <c r="G68" s="91">
        <f t="shared" si="1"/>
        <v>73.07580033083583</v>
      </c>
      <c r="H68" s="101">
        <f t="shared" si="5"/>
        <v>-427.20000000000005</v>
      </c>
      <c r="I68" s="102">
        <f t="shared" si="3"/>
        <v>-276.70000000000005</v>
      </c>
      <c r="J68" s="2"/>
    </row>
    <row r="69" spans="1:10" ht="19.5" customHeight="1" thickBot="1">
      <c r="A69" s="14">
        <v>6</v>
      </c>
      <c r="B69" s="15" t="s">
        <v>70</v>
      </c>
      <c r="C69" s="11">
        <v>431</v>
      </c>
      <c r="D69" s="5">
        <v>431</v>
      </c>
      <c r="E69" s="11">
        <v>500</v>
      </c>
      <c r="F69" s="63">
        <f t="shared" si="4"/>
        <v>86.2</v>
      </c>
      <c r="G69" s="91">
        <f t="shared" si="1"/>
        <v>100</v>
      </c>
      <c r="H69" s="101">
        <f t="shared" si="5"/>
        <v>-69</v>
      </c>
      <c r="I69" s="102">
        <f t="shared" si="3"/>
        <v>0</v>
      </c>
      <c r="J69" s="2"/>
    </row>
    <row r="70" spans="1:10" ht="19.5" customHeight="1" thickBot="1">
      <c r="A70" s="14">
        <v>7</v>
      </c>
      <c r="B70" s="15" t="s">
        <v>35</v>
      </c>
      <c r="C70" s="11">
        <v>0</v>
      </c>
      <c r="D70" s="5">
        <v>112</v>
      </c>
      <c r="E70" s="11">
        <v>112</v>
      </c>
      <c r="F70" s="63">
        <f t="shared" si="4"/>
        <v>100</v>
      </c>
      <c r="G70" s="91"/>
      <c r="H70" s="101">
        <f t="shared" si="5"/>
        <v>0</v>
      </c>
      <c r="I70" s="102">
        <f t="shared" si="3"/>
        <v>112</v>
      </c>
      <c r="J70" s="2"/>
    </row>
    <row r="71" spans="1:10" ht="19.5" customHeight="1" thickBot="1">
      <c r="A71" s="14">
        <v>8</v>
      </c>
      <c r="B71" s="15" t="s">
        <v>40</v>
      </c>
      <c r="C71" s="11">
        <v>1359</v>
      </c>
      <c r="D71" s="5">
        <v>111</v>
      </c>
      <c r="E71" s="11">
        <v>302</v>
      </c>
      <c r="F71" s="63">
        <f t="shared" si="4"/>
        <v>36.75496688741722</v>
      </c>
      <c r="G71" s="91">
        <f t="shared" si="1"/>
        <v>8.167770419426049</v>
      </c>
      <c r="H71" s="101">
        <f t="shared" si="5"/>
        <v>-191</v>
      </c>
      <c r="I71" s="102">
        <f t="shared" si="3"/>
        <v>-1248</v>
      </c>
      <c r="J71" s="2"/>
    </row>
    <row r="72" spans="1:10" ht="19.5" customHeight="1" thickBot="1">
      <c r="A72" s="14">
        <v>9</v>
      </c>
      <c r="B72" s="15" t="s">
        <v>41</v>
      </c>
      <c r="C72" s="11">
        <v>564.8</v>
      </c>
      <c r="D72" s="5">
        <v>638</v>
      </c>
      <c r="E72" s="11">
        <v>640</v>
      </c>
      <c r="F72" s="63">
        <f t="shared" si="4"/>
        <v>99.6875</v>
      </c>
      <c r="G72" s="91">
        <f t="shared" si="1"/>
        <v>112.96033994334277</v>
      </c>
      <c r="H72" s="101">
        <f t="shared" si="5"/>
        <v>-2</v>
      </c>
      <c r="I72" s="102">
        <f t="shared" si="3"/>
        <v>73.20000000000005</v>
      </c>
      <c r="J72" s="2"/>
    </row>
    <row r="73" spans="1:10" ht="19.5" customHeight="1" thickBot="1">
      <c r="A73" s="14">
        <v>10</v>
      </c>
      <c r="B73" s="15" t="s">
        <v>42</v>
      </c>
      <c r="C73" s="11">
        <v>420.8</v>
      </c>
      <c r="D73" s="5">
        <v>345.9</v>
      </c>
      <c r="E73" s="11">
        <v>500</v>
      </c>
      <c r="F73" s="63">
        <f t="shared" si="4"/>
        <v>69.17999999999999</v>
      </c>
      <c r="G73" s="91">
        <f t="shared" si="1"/>
        <v>82.20057034220531</v>
      </c>
      <c r="H73" s="101">
        <f t="shared" si="5"/>
        <v>-154.10000000000002</v>
      </c>
      <c r="I73" s="102">
        <f t="shared" si="3"/>
        <v>-74.90000000000003</v>
      </c>
      <c r="J73" s="2"/>
    </row>
    <row r="74" spans="1:10" ht="19.5" customHeight="1" thickBot="1">
      <c r="A74" s="14">
        <v>11</v>
      </c>
      <c r="B74" s="15" t="s">
        <v>43</v>
      </c>
      <c r="C74" s="11">
        <v>501.4</v>
      </c>
      <c r="D74" s="5">
        <v>97</v>
      </c>
      <c r="E74" s="11">
        <v>660</v>
      </c>
      <c r="F74" s="63">
        <f t="shared" si="4"/>
        <v>14.696969696969697</v>
      </c>
      <c r="G74" s="91">
        <f t="shared" si="1"/>
        <v>19.345831671320305</v>
      </c>
      <c r="H74" s="101">
        <f t="shared" si="5"/>
        <v>-563</v>
      </c>
      <c r="I74" s="102">
        <f t="shared" si="3"/>
        <v>-404.4</v>
      </c>
      <c r="J74" s="2"/>
    </row>
    <row r="75" spans="1:10" ht="19.5" customHeight="1" thickBot="1">
      <c r="A75" s="14">
        <v>12</v>
      </c>
      <c r="B75" s="15" t="s">
        <v>44</v>
      </c>
      <c r="C75" s="11">
        <v>6606</v>
      </c>
      <c r="D75" s="5">
        <v>12968.3</v>
      </c>
      <c r="E75" s="11">
        <v>17091.6</v>
      </c>
      <c r="F75" s="63">
        <f t="shared" si="4"/>
        <v>75.8752837651244</v>
      </c>
      <c r="G75" s="91">
        <f t="shared" si="1"/>
        <v>196.31092945806841</v>
      </c>
      <c r="H75" s="101">
        <f t="shared" si="5"/>
        <v>-4123.299999999999</v>
      </c>
      <c r="I75" s="102">
        <f t="shared" si="3"/>
        <v>6362.299999999999</v>
      </c>
      <c r="J75" s="2"/>
    </row>
    <row r="76" spans="1:10" ht="19.5" customHeight="1" thickBot="1">
      <c r="A76" s="14">
        <v>13</v>
      </c>
      <c r="B76" s="15" t="s">
        <v>45</v>
      </c>
      <c r="C76" s="11">
        <v>3036.9</v>
      </c>
      <c r="D76" s="5">
        <v>2254.7</v>
      </c>
      <c r="E76" s="11">
        <v>2600</v>
      </c>
      <c r="F76" s="63">
        <f t="shared" si="4"/>
        <v>86.71923076923076</v>
      </c>
      <c r="G76" s="91">
        <f t="shared" si="1"/>
        <v>74.24347196153973</v>
      </c>
      <c r="H76" s="101">
        <f t="shared" si="5"/>
        <v>-345.3000000000002</v>
      </c>
      <c r="I76" s="102">
        <f t="shared" si="3"/>
        <v>-782.2000000000003</v>
      </c>
      <c r="J76" s="2"/>
    </row>
    <row r="77" spans="1:10" ht="22.5" customHeight="1" thickBot="1">
      <c r="A77" s="14">
        <v>14</v>
      </c>
      <c r="B77" s="15" t="s">
        <v>46</v>
      </c>
      <c r="C77" s="11">
        <v>6845.5</v>
      </c>
      <c r="D77" s="5">
        <v>2957</v>
      </c>
      <c r="E77" s="11">
        <v>3000</v>
      </c>
      <c r="F77" s="63">
        <f t="shared" si="4"/>
        <v>98.56666666666666</v>
      </c>
      <c r="G77" s="91">
        <f t="shared" si="1"/>
        <v>43.196260316996565</v>
      </c>
      <c r="H77" s="101">
        <f t="shared" si="5"/>
        <v>-43</v>
      </c>
      <c r="I77" s="102">
        <f t="shared" si="3"/>
        <v>-3888.5</v>
      </c>
      <c r="J77" s="2"/>
    </row>
    <row r="78" spans="1:10" ht="19.5" customHeight="1" thickBot="1">
      <c r="A78" s="14">
        <v>15</v>
      </c>
      <c r="B78" s="15" t="s">
        <v>47</v>
      </c>
      <c r="C78" s="11">
        <v>1305.3</v>
      </c>
      <c r="D78" s="5">
        <v>1382.9</v>
      </c>
      <c r="E78" s="11">
        <v>2242</v>
      </c>
      <c r="F78" s="63">
        <f t="shared" si="4"/>
        <v>61.68153434433542</v>
      </c>
      <c r="G78" s="91">
        <f t="shared" si="1"/>
        <v>105.94499348808704</v>
      </c>
      <c r="H78" s="101">
        <f t="shared" si="5"/>
        <v>-859.0999999999999</v>
      </c>
      <c r="I78" s="102">
        <f t="shared" si="3"/>
        <v>77.60000000000014</v>
      </c>
      <c r="J78" s="2"/>
    </row>
    <row r="79" spans="1:10" ht="19.5" customHeight="1" thickBot="1">
      <c r="A79" s="14">
        <v>16</v>
      </c>
      <c r="B79" s="15" t="s">
        <v>48</v>
      </c>
      <c r="C79" s="11">
        <v>703.8</v>
      </c>
      <c r="D79" s="5">
        <v>611.7</v>
      </c>
      <c r="E79" s="11">
        <v>850</v>
      </c>
      <c r="F79" s="63">
        <f t="shared" si="4"/>
        <v>71.96470588235294</v>
      </c>
      <c r="G79" s="91">
        <f t="shared" si="1"/>
        <v>86.91389599317989</v>
      </c>
      <c r="H79" s="101">
        <f t="shared" si="5"/>
        <v>-238.29999999999995</v>
      </c>
      <c r="I79" s="102">
        <f t="shared" si="3"/>
        <v>-92.09999999999991</v>
      </c>
      <c r="J79" s="2"/>
    </row>
    <row r="80" spans="1:10" ht="19.5" customHeight="1" thickBot="1">
      <c r="A80" s="14">
        <v>17</v>
      </c>
      <c r="B80" s="15" t="s">
        <v>49</v>
      </c>
      <c r="C80" s="11">
        <v>8236.8</v>
      </c>
      <c r="D80" s="5">
        <v>4231.8</v>
      </c>
      <c r="E80" s="11">
        <v>4263.1</v>
      </c>
      <c r="F80" s="63">
        <f t="shared" si="4"/>
        <v>99.26579249841664</v>
      </c>
      <c r="G80" s="91">
        <f t="shared" si="1"/>
        <v>51.37674825174826</v>
      </c>
      <c r="H80" s="101">
        <f t="shared" si="5"/>
        <v>-31.300000000000182</v>
      </c>
      <c r="I80" s="102">
        <f t="shared" si="3"/>
        <v>-4004.999999999999</v>
      </c>
      <c r="J80" s="2"/>
    </row>
    <row r="81" spans="1:10" ht="19.5" customHeight="1" thickBot="1">
      <c r="A81" s="14">
        <v>18</v>
      </c>
      <c r="B81" s="15" t="s">
        <v>50</v>
      </c>
      <c r="C81" s="11">
        <v>405.9</v>
      </c>
      <c r="D81" s="5">
        <v>1161.1</v>
      </c>
      <c r="E81" s="11">
        <v>1600</v>
      </c>
      <c r="F81" s="63">
        <f t="shared" si="4"/>
        <v>72.56875</v>
      </c>
      <c r="G81" s="91">
        <f t="shared" si="1"/>
        <v>286.0556787386056</v>
      </c>
      <c r="H81" s="101">
        <f t="shared" si="5"/>
        <v>-438.9000000000001</v>
      </c>
      <c r="I81" s="102">
        <f t="shared" si="3"/>
        <v>755.1999999999999</v>
      </c>
      <c r="J81" s="2"/>
    </row>
    <row r="82" spans="1:10" ht="19.5" customHeight="1" thickBot="1">
      <c r="A82" s="14">
        <v>19</v>
      </c>
      <c r="B82" s="15" t="s">
        <v>51</v>
      </c>
      <c r="C82" s="11">
        <v>12616</v>
      </c>
      <c r="D82" s="5">
        <v>11790.6</v>
      </c>
      <c r="E82" s="11">
        <v>12254.5</v>
      </c>
      <c r="F82" s="63">
        <f t="shared" si="4"/>
        <v>96.21445183402015</v>
      </c>
      <c r="G82" s="91">
        <f t="shared" si="1"/>
        <v>93.45751426759671</v>
      </c>
      <c r="H82" s="101">
        <f t="shared" si="5"/>
        <v>-463.89999999999964</v>
      </c>
      <c r="I82" s="102">
        <f t="shared" si="3"/>
        <v>-825.3999999999996</v>
      </c>
      <c r="J82" s="2"/>
    </row>
    <row r="83" spans="1:10" ht="39.75" customHeight="1" thickBot="1">
      <c r="A83" s="14">
        <v>20</v>
      </c>
      <c r="B83" s="15" t="s">
        <v>52</v>
      </c>
      <c r="C83" s="11">
        <v>211911</v>
      </c>
      <c r="D83" s="5">
        <v>238225.3</v>
      </c>
      <c r="E83" s="11">
        <v>299744.7</v>
      </c>
      <c r="F83" s="63">
        <f t="shared" si="4"/>
        <v>79.47606746674752</v>
      </c>
      <c r="G83" s="91">
        <f t="shared" si="1"/>
        <v>112.41761871729167</v>
      </c>
      <c r="H83" s="101">
        <f t="shared" si="5"/>
        <v>-61519.40000000002</v>
      </c>
      <c r="I83" s="102">
        <f t="shared" si="3"/>
        <v>26314.29999999999</v>
      </c>
      <c r="J83" s="2"/>
    </row>
    <row r="84" spans="1:10" ht="19.5" customHeight="1" thickBot="1">
      <c r="A84" s="14">
        <v>21</v>
      </c>
      <c r="B84" s="15" t="s">
        <v>53</v>
      </c>
      <c r="C84" s="11">
        <v>21318.1</v>
      </c>
      <c r="D84" s="5">
        <v>5154.3</v>
      </c>
      <c r="E84" s="11">
        <v>11650.6</v>
      </c>
      <c r="F84" s="63">
        <f t="shared" si="4"/>
        <v>44.24063996704032</v>
      </c>
      <c r="G84" s="91">
        <f t="shared" si="1"/>
        <v>24.178045885890395</v>
      </c>
      <c r="H84" s="101">
        <f t="shared" si="5"/>
        <v>-6496.3</v>
      </c>
      <c r="I84" s="102">
        <f t="shared" si="3"/>
        <v>-16163.8</v>
      </c>
      <c r="J84" s="2"/>
    </row>
    <row r="85" spans="1:10" ht="19.5" customHeight="1" thickBot="1">
      <c r="A85" s="14">
        <v>22</v>
      </c>
      <c r="B85" s="15" t="s">
        <v>54</v>
      </c>
      <c r="C85" s="11">
        <v>815</v>
      </c>
      <c r="D85" s="5">
        <v>1610</v>
      </c>
      <c r="E85" s="11">
        <v>3000</v>
      </c>
      <c r="F85" s="63">
        <f t="shared" si="4"/>
        <v>53.666666666666664</v>
      </c>
      <c r="G85" s="91">
        <f t="shared" si="1"/>
        <v>197.54601226993864</v>
      </c>
      <c r="H85" s="101">
        <f t="shared" si="5"/>
        <v>-1390</v>
      </c>
      <c r="I85" s="102">
        <f t="shared" si="3"/>
        <v>795</v>
      </c>
      <c r="J85" s="2"/>
    </row>
    <row r="86" spans="1:10" ht="17.25" customHeight="1" thickBot="1">
      <c r="A86" s="14">
        <v>23</v>
      </c>
      <c r="B86" s="15" t="s">
        <v>55</v>
      </c>
      <c r="C86" s="11">
        <v>4565</v>
      </c>
      <c r="D86" s="5">
        <v>2635</v>
      </c>
      <c r="E86" s="11">
        <v>3100</v>
      </c>
      <c r="F86" s="63">
        <f t="shared" si="4"/>
        <v>85</v>
      </c>
      <c r="G86" s="91">
        <f t="shared" si="1"/>
        <v>57.72179627601315</v>
      </c>
      <c r="H86" s="101">
        <f t="shared" si="5"/>
        <v>-465</v>
      </c>
      <c r="I86" s="102">
        <f t="shared" si="3"/>
        <v>-1930</v>
      </c>
      <c r="J86" s="2"/>
    </row>
    <row r="87" spans="1:10" ht="39.75" customHeight="1" thickBot="1">
      <c r="A87" s="14">
        <v>24</v>
      </c>
      <c r="B87" s="15" t="s">
        <v>56</v>
      </c>
      <c r="C87" s="11">
        <v>175.6</v>
      </c>
      <c r="D87" s="5">
        <v>675.9</v>
      </c>
      <c r="E87" s="11">
        <v>676</v>
      </c>
      <c r="F87" s="63">
        <f t="shared" si="4"/>
        <v>99.98520710059171</v>
      </c>
      <c r="G87" s="91">
        <f t="shared" si="1"/>
        <v>384.9088838268793</v>
      </c>
      <c r="H87" s="101">
        <f t="shared" si="5"/>
        <v>-0.10000000000002274</v>
      </c>
      <c r="I87" s="102">
        <f t="shared" si="3"/>
        <v>500.29999999999995</v>
      </c>
      <c r="J87" s="2"/>
    </row>
    <row r="88" spans="1:10" ht="15" customHeight="1" thickBot="1">
      <c r="A88" s="14">
        <v>25</v>
      </c>
      <c r="B88" s="15" t="s">
        <v>57</v>
      </c>
      <c r="C88" s="11">
        <v>280</v>
      </c>
      <c r="D88" s="5">
        <v>302.5</v>
      </c>
      <c r="E88" s="11">
        <v>364</v>
      </c>
      <c r="F88" s="63">
        <f t="shared" si="4"/>
        <v>83.1043956043956</v>
      </c>
      <c r="G88" s="91">
        <f aca="true" t="shared" si="6" ref="G88:G107">D88/C88*100</f>
        <v>108.03571428571428</v>
      </c>
      <c r="H88" s="101">
        <f t="shared" si="5"/>
        <v>-61.5</v>
      </c>
      <c r="I88" s="102">
        <f t="shared" si="3"/>
        <v>22.5</v>
      </c>
      <c r="J88" s="2"/>
    </row>
    <row r="89" spans="1:10" ht="15" customHeight="1" thickBot="1">
      <c r="A89" s="14">
        <v>26</v>
      </c>
      <c r="B89" s="15" t="s">
        <v>58</v>
      </c>
      <c r="C89" s="11">
        <v>1009</v>
      </c>
      <c r="D89" s="5">
        <v>662.6</v>
      </c>
      <c r="E89" s="11">
        <v>1100</v>
      </c>
      <c r="F89" s="63">
        <f t="shared" si="4"/>
        <v>60.23636363636364</v>
      </c>
      <c r="G89" s="91">
        <f t="shared" si="6"/>
        <v>65.66897918731416</v>
      </c>
      <c r="H89" s="101">
        <f t="shared" si="5"/>
        <v>-437.4</v>
      </c>
      <c r="I89" s="102">
        <f aca="true" t="shared" si="7" ref="I89:I107">D89-C89</f>
        <v>-346.4</v>
      </c>
      <c r="J89" s="2"/>
    </row>
    <row r="90" spans="1:10" ht="15" customHeight="1" thickBot="1">
      <c r="A90" s="14">
        <v>27</v>
      </c>
      <c r="B90" s="15" t="s">
        <v>59</v>
      </c>
      <c r="C90" s="11">
        <v>10049.7</v>
      </c>
      <c r="D90" s="5">
        <v>12123.9</v>
      </c>
      <c r="E90" s="11">
        <v>12508.9</v>
      </c>
      <c r="F90" s="63">
        <f t="shared" si="4"/>
        <v>96.9221913997234</v>
      </c>
      <c r="G90" s="91">
        <f t="shared" si="6"/>
        <v>120.63942207230065</v>
      </c>
      <c r="H90" s="101">
        <f t="shared" si="5"/>
        <v>-385</v>
      </c>
      <c r="I90" s="102">
        <f t="shared" si="7"/>
        <v>2074.199999999999</v>
      </c>
      <c r="J90" s="2"/>
    </row>
    <row r="91" spans="1:10" ht="48" customHeight="1" thickBot="1">
      <c r="A91" s="18"/>
      <c r="B91" s="15" t="s">
        <v>39</v>
      </c>
      <c r="C91" s="11">
        <v>44674</v>
      </c>
      <c r="D91" s="5">
        <v>60000</v>
      </c>
      <c r="E91" s="11">
        <v>60000</v>
      </c>
      <c r="F91" s="63">
        <f t="shared" si="4"/>
        <v>100</v>
      </c>
      <c r="G91" s="91">
        <f t="shared" si="6"/>
        <v>134.30630791959527</v>
      </c>
      <c r="H91" s="101">
        <f t="shared" si="5"/>
        <v>0</v>
      </c>
      <c r="I91" s="102">
        <f t="shared" si="7"/>
        <v>15326</v>
      </c>
      <c r="J91" s="2"/>
    </row>
    <row r="92" spans="1:10" ht="25.5" customHeight="1" thickBot="1">
      <c r="A92" s="14"/>
      <c r="B92" s="15" t="s">
        <v>36</v>
      </c>
      <c r="C92" s="11">
        <f>SUM(C94)</f>
        <v>165170.19999999998</v>
      </c>
      <c r="D92" s="11">
        <f>SUM(D94)</f>
        <v>144128.20000000004</v>
      </c>
      <c r="E92" s="11">
        <f>SUM(E94)</f>
        <v>213145.90000000002</v>
      </c>
      <c r="F92" s="63">
        <f t="shared" si="4"/>
        <v>67.61950382343738</v>
      </c>
      <c r="G92" s="91">
        <f t="shared" si="6"/>
        <v>87.26041380345852</v>
      </c>
      <c r="H92" s="101">
        <f t="shared" si="5"/>
        <v>-69017.69999999998</v>
      </c>
      <c r="I92" s="102">
        <f t="shared" si="7"/>
        <v>-21041.99999999994</v>
      </c>
      <c r="J92" s="2"/>
    </row>
    <row r="93" spans="1:10" ht="12.75" customHeight="1" thickBot="1">
      <c r="A93" s="14"/>
      <c r="B93" s="15" t="s">
        <v>8</v>
      </c>
      <c r="C93" s="13"/>
      <c r="D93" s="7"/>
      <c r="E93" s="13"/>
      <c r="F93" s="63"/>
      <c r="G93" s="91"/>
      <c r="H93" s="101">
        <f t="shared" si="5"/>
        <v>0</v>
      </c>
      <c r="I93" s="102">
        <f t="shared" si="7"/>
        <v>0</v>
      </c>
      <c r="J93" s="2"/>
    </row>
    <row r="94" spans="1:10" ht="18" customHeight="1" thickBot="1">
      <c r="A94" s="14"/>
      <c r="B94" s="15" t="s">
        <v>71</v>
      </c>
      <c r="C94" s="13">
        <f>SUM(C95,C96,C97,C98,C99,C100)</f>
        <v>165170.19999999998</v>
      </c>
      <c r="D94" s="13">
        <f>SUM(D95,D96,D97,D98,D99,D100)</f>
        <v>144128.20000000004</v>
      </c>
      <c r="E94" s="13">
        <f>SUM(E95,E96,E97,E98,E99,E100)</f>
        <v>213145.90000000002</v>
      </c>
      <c r="F94" s="63">
        <f t="shared" si="4"/>
        <v>67.61950382343738</v>
      </c>
      <c r="G94" s="91">
        <f t="shared" si="6"/>
        <v>87.26041380345852</v>
      </c>
      <c r="H94" s="101">
        <f t="shared" si="5"/>
        <v>-69017.69999999998</v>
      </c>
      <c r="I94" s="102">
        <f t="shared" si="7"/>
        <v>-21041.99999999994</v>
      </c>
      <c r="J94" s="2"/>
    </row>
    <row r="95" spans="1:10" ht="18" customHeight="1" thickBot="1">
      <c r="A95" s="14">
        <v>1</v>
      </c>
      <c r="B95" s="15" t="s">
        <v>60</v>
      </c>
      <c r="C95" s="11">
        <v>50845</v>
      </c>
      <c r="D95" s="5">
        <v>130964.1</v>
      </c>
      <c r="E95" s="11">
        <v>158224.7</v>
      </c>
      <c r="F95" s="115">
        <f t="shared" si="4"/>
        <v>82.77095801098059</v>
      </c>
      <c r="G95" s="91">
        <f t="shared" si="6"/>
        <v>257.5751794670076</v>
      </c>
      <c r="H95" s="116">
        <f t="shared" si="5"/>
        <v>-27260.600000000006</v>
      </c>
      <c r="I95" s="102">
        <f t="shared" si="7"/>
        <v>80119.1</v>
      </c>
      <c r="J95" s="2"/>
    </row>
    <row r="96" spans="1:10" ht="18" customHeight="1" thickBot="1">
      <c r="A96" s="14">
        <v>2</v>
      </c>
      <c r="B96" s="15" t="s">
        <v>61</v>
      </c>
      <c r="C96" s="11">
        <v>92907.3</v>
      </c>
      <c r="D96" s="5">
        <v>1589.7</v>
      </c>
      <c r="E96" s="11">
        <v>36591.7</v>
      </c>
      <c r="F96" s="63">
        <f t="shared" si="4"/>
        <v>4.344427834727548</v>
      </c>
      <c r="G96" s="91">
        <f t="shared" si="6"/>
        <v>1.7110603795396058</v>
      </c>
      <c r="H96" s="116">
        <f t="shared" si="5"/>
        <v>-35002</v>
      </c>
      <c r="I96" s="102">
        <f t="shared" si="7"/>
        <v>-91317.6</v>
      </c>
      <c r="J96" s="2"/>
    </row>
    <row r="97" spans="1:10" ht="18" customHeight="1" thickBot="1">
      <c r="A97" s="14">
        <v>3</v>
      </c>
      <c r="B97" s="15" t="s">
        <v>62</v>
      </c>
      <c r="C97" s="11">
        <v>3853.8</v>
      </c>
      <c r="D97" s="5">
        <v>2805.7</v>
      </c>
      <c r="E97" s="11">
        <v>3000</v>
      </c>
      <c r="F97" s="63">
        <f t="shared" si="4"/>
        <v>93.52333333333333</v>
      </c>
      <c r="G97" s="91">
        <f t="shared" si="6"/>
        <v>72.80346670818412</v>
      </c>
      <c r="H97" s="101">
        <f t="shared" si="5"/>
        <v>-194.30000000000018</v>
      </c>
      <c r="I97" s="102">
        <f t="shared" si="7"/>
        <v>-1048.1000000000004</v>
      </c>
      <c r="J97" s="2"/>
    </row>
    <row r="98" spans="1:10" ht="18" customHeight="1" thickBot="1">
      <c r="A98" s="14">
        <v>4</v>
      </c>
      <c r="B98" s="15" t="s">
        <v>63</v>
      </c>
      <c r="C98" s="11">
        <v>11692.1</v>
      </c>
      <c r="D98" s="5">
        <v>1864.7</v>
      </c>
      <c r="E98" s="11">
        <v>2679.5</v>
      </c>
      <c r="F98" s="63">
        <f t="shared" si="4"/>
        <v>69.59134166822169</v>
      </c>
      <c r="G98" s="91">
        <f t="shared" si="6"/>
        <v>15.948375398773532</v>
      </c>
      <c r="H98" s="101">
        <f t="shared" si="5"/>
        <v>-814.8</v>
      </c>
      <c r="I98" s="102">
        <f t="shared" si="7"/>
        <v>-9827.4</v>
      </c>
      <c r="J98" s="2"/>
    </row>
    <row r="99" spans="1:10" ht="18" customHeight="1" thickBot="1">
      <c r="A99" s="14">
        <v>5</v>
      </c>
      <c r="B99" s="15" t="s">
        <v>64</v>
      </c>
      <c r="C99" s="11">
        <v>1000</v>
      </c>
      <c r="D99" s="5">
        <v>990</v>
      </c>
      <c r="E99" s="11">
        <v>1000</v>
      </c>
      <c r="F99" s="63">
        <f t="shared" si="4"/>
        <v>99</v>
      </c>
      <c r="G99" s="91">
        <f t="shared" si="6"/>
        <v>99</v>
      </c>
      <c r="H99" s="101">
        <f t="shared" si="5"/>
        <v>-10</v>
      </c>
      <c r="I99" s="102">
        <f t="shared" si="7"/>
        <v>-10</v>
      </c>
      <c r="J99" s="2"/>
    </row>
    <row r="100" spans="1:10" ht="18" customHeight="1" thickBot="1">
      <c r="A100" s="14">
        <v>6</v>
      </c>
      <c r="B100" s="15" t="s">
        <v>65</v>
      </c>
      <c r="C100" s="11">
        <v>4872</v>
      </c>
      <c r="D100" s="5">
        <v>5914</v>
      </c>
      <c r="E100" s="11">
        <v>11650</v>
      </c>
      <c r="F100" s="63">
        <f t="shared" si="4"/>
        <v>50.763948497854074</v>
      </c>
      <c r="G100" s="91">
        <f t="shared" si="6"/>
        <v>121.38752052545156</v>
      </c>
      <c r="H100" s="101">
        <f t="shared" si="5"/>
        <v>-5736</v>
      </c>
      <c r="I100" s="102">
        <f t="shared" si="7"/>
        <v>1042</v>
      </c>
      <c r="J100" s="2"/>
    </row>
    <row r="101" spans="1:10" ht="21" customHeight="1" thickBot="1">
      <c r="A101" s="14"/>
      <c r="B101" s="130" t="s">
        <v>86</v>
      </c>
      <c r="C101" s="11">
        <f>SUM(C102,C106)</f>
        <v>-21460.9</v>
      </c>
      <c r="D101" s="11">
        <f>SUM(D102,D107)</f>
        <v>-18402</v>
      </c>
      <c r="E101" s="11">
        <f>SUM(E102,E107)</f>
        <v>-12852.9</v>
      </c>
      <c r="F101" s="63">
        <f t="shared" si="4"/>
        <v>143.1739140583059</v>
      </c>
      <c r="G101" s="91">
        <f t="shared" si="6"/>
        <v>85.74663690711945</v>
      </c>
      <c r="H101" s="101">
        <f t="shared" si="5"/>
        <v>-5549.1</v>
      </c>
      <c r="I101" s="102">
        <f t="shared" si="7"/>
        <v>3058.9000000000015</v>
      </c>
      <c r="J101" s="2"/>
    </row>
    <row r="102" spans="1:10" ht="18" customHeight="1" thickBot="1">
      <c r="A102" s="14"/>
      <c r="B102" s="15" t="s">
        <v>74</v>
      </c>
      <c r="C102" s="12">
        <f>SUM(C104,C105)</f>
        <v>-2669.4</v>
      </c>
      <c r="D102" s="12">
        <f>SUM(D104,D105)</f>
        <v>-10682.8</v>
      </c>
      <c r="E102" s="12">
        <f>SUM(E104,E105)</f>
        <v>-5507.7</v>
      </c>
      <c r="F102" s="63">
        <f t="shared" si="4"/>
        <v>193.9611816184614</v>
      </c>
      <c r="G102" s="91">
        <f t="shared" si="6"/>
        <v>400.19480032966203</v>
      </c>
      <c r="H102" s="101">
        <f t="shared" si="5"/>
        <v>-5175.099999999999</v>
      </c>
      <c r="I102" s="102">
        <f t="shared" si="7"/>
        <v>-8013.4</v>
      </c>
      <c r="J102" s="2"/>
    </row>
    <row r="103" spans="1:10" ht="11.25" customHeight="1" thickBot="1">
      <c r="A103" s="14"/>
      <c r="B103" s="15" t="s">
        <v>4</v>
      </c>
      <c r="C103" s="13"/>
      <c r="D103" s="7"/>
      <c r="E103" s="13"/>
      <c r="F103" s="63"/>
      <c r="G103" s="91"/>
      <c r="H103" s="101"/>
      <c r="I103" s="102"/>
      <c r="J103" s="2"/>
    </row>
    <row r="104" spans="1:10" ht="18" customHeight="1" thickBot="1">
      <c r="A104" s="22">
        <v>1</v>
      </c>
      <c r="B104" s="15" t="s">
        <v>73</v>
      </c>
      <c r="C104" s="23">
        <v>-1178</v>
      </c>
      <c r="D104" s="24">
        <v>-50</v>
      </c>
      <c r="E104" s="23"/>
      <c r="F104" s="63"/>
      <c r="G104" s="91">
        <f t="shared" si="6"/>
        <v>4.244482173174872</v>
      </c>
      <c r="H104" s="101">
        <f t="shared" si="5"/>
        <v>-50</v>
      </c>
      <c r="I104" s="102">
        <f t="shared" si="7"/>
        <v>1128</v>
      </c>
      <c r="J104" s="2"/>
    </row>
    <row r="105" spans="1:10" ht="18" customHeight="1" thickBot="1">
      <c r="A105" s="22">
        <v>2</v>
      </c>
      <c r="B105" s="15" t="s">
        <v>72</v>
      </c>
      <c r="C105" s="23">
        <v>-1491.4</v>
      </c>
      <c r="D105" s="24">
        <v>-10632.8</v>
      </c>
      <c r="E105" s="23">
        <v>-5507.7</v>
      </c>
      <c r="F105" s="63">
        <f t="shared" si="4"/>
        <v>193.05336165731612</v>
      </c>
      <c r="G105" s="91">
        <f t="shared" si="6"/>
        <v>712.9408609360331</v>
      </c>
      <c r="H105" s="101">
        <f t="shared" si="5"/>
        <v>-5125.099999999999</v>
      </c>
      <c r="I105" s="102">
        <f t="shared" si="7"/>
        <v>-9141.4</v>
      </c>
      <c r="J105" s="2"/>
    </row>
    <row r="106" spans="1:10" ht="18" customHeight="1" thickBot="1">
      <c r="A106" s="22"/>
      <c r="B106" s="15" t="s">
        <v>38</v>
      </c>
      <c r="C106" s="33">
        <f>SUM(C107)</f>
        <v>-18791.5</v>
      </c>
      <c r="D106" s="33">
        <f>SUM(D107)</f>
        <v>-7719.2</v>
      </c>
      <c r="E106" s="33">
        <f>SUM(E107)</f>
        <v>-7345.2</v>
      </c>
      <c r="F106" s="63">
        <f t="shared" si="4"/>
        <v>105.09176060556553</v>
      </c>
      <c r="G106" s="91">
        <f t="shared" si="6"/>
        <v>41.0781470345635</v>
      </c>
      <c r="H106" s="101">
        <f t="shared" si="5"/>
        <v>-374</v>
      </c>
      <c r="I106" s="102">
        <f t="shared" si="7"/>
        <v>11072.3</v>
      </c>
      <c r="J106" s="2"/>
    </row>
    <row r="107" spans="1:10" ht="18" customHeight="1" thickBot="1">
      <c r="A107" s="19"/>
      <c r="B107" s="15" t="s">
        <v>37</v>
      </c>
      <c r="C107" s="26">
        <v>-18791.5</v>
      </c>
      <c r="D107" s="10">
        <v>-7719.2</v>
      </c>
      <c r="E107" s="26">
        <v>-7345.2</v>
      </c>
      <c r="F107" s="74">
        <f t="shared" si="4"/>
        <v>105.09176060556553</v>
      </c>
      <c r="G107" s="92">
        <f t="shared" si="6"/>
        <v>41.0781470345635</v>
      </c>
      <c r="H107" s="101">
        <f t="shared" si="5"/>
        <v>-374</v>
      </c>
      <c r="I107" s="102">
        <f t="shared" si="7"/>
        <v>11072.3</v>
      </c>
      <c r="J107" s="2"/>
    </row>
    <row r="108" spans="1:9" ht="11.25" customHeight="1">
      <c r="A108" s="4"/>
      <c r="B108" s="4"/>
      <c r="C108" s="4"/>
      <c r="D108" s="4"/>
      <c r="E108" s="4"/>
      <c r="F108" s="57"/>
      <c r="G108" s="4"/>
      <c r="H108" s="105"/>
      <c r="I108" s="105"/>
    </row>
    <row r="109" spans="2:6" ht="12" customHeight="1">
      <c r="B109" s="183"/>
      <c r="C109" s="183"/>
      <c r="D109" s="183"/>
      <c r="E109" s="183"/>
      <c r="F109" s="183"/>
    </row>
    <row r="110" spans="2:6" ht="12.75" customHeight="1">
      <c r="B110" s="175"/>
      <c r="C110" s="175"/>
      <c r="D110" s="175"/>
      <c r="E110" s="175"/>
      <c r="F110" s="175"/>
    </row>
    <row r="111" spans="2:6" ht="12.75" customHeight="1">
      <c r="B111" s="183"/>
      <c r="C111" s="183"/>
      <c r="D111" s="183"/>
      <c r="E111" s="183"/>
      <c r="F111" s="183"/>
    </row>
    <row r="112" spans="2:6" ht="12.75" customHeight="1">
      <c r="B112"/>
      <c r="C112"/>
      <c r="D112"/>
      <c r="E112"/>
      <c r="F112"/>
    </row>
  </sheetData>
  <sheetProtection/>
  <mergeCells count="10">
    <mergeCell ref="A34:F34"/>
    <mergeCell ref="B10:B11"/>
    <mergeCell ref="D10:E10"/>
    <mergeCell ref="B109:F109"/>
    <mergeCell ref="B111:F111"/>
    <mergeCell ref="A8:I8"/>
    <mergeCell ref="F10:F11"/>
    <mergeCell ref="G10:G11"/>
    <mergeCell ref="H10:H11"/>
    <mergeCell ref="I10:I11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34">
      <selection activeCell="A43" sqref="A43:F46"/>
    </sheetView>
  </sheetViews>
  <sheetFormatPr defaultColWidth="9.140625" defaultRowHeight="15"/>
  <cols>
    <col min="1" max="1" width="4.28125" style="0" customWidth="1"/>
    <col min="2" max="2" width="52.140625" style="0" customWidth="1"/>
    <col min="3" max="3" width="24.7109375" style="0" customWidth="1"/>
  </cols>
  <sheetData>
    <row r="2" ht="15">
      <c r="C2" s="197" t="s">
        <v>172</v>
      </c>
    </row>
    <row r="3" ht="93.75" customHeight="1">
      <c r="C3" s="197"/>
    </row>
    <row r="4" spans="1:3" ht="15">
      <c r="A4" s="193" t="s">
        <v>166</v>
      </c>
      <c r="B4" s="193"/>
      <c r="C4" s="193"/>
    </row>
    <row r="5" spans="1:3" ht="15">
      <c r="A5" s="148" t="s">
        <v>97</v>
      </c>
      <c r="B5" s="149"/>
      <c r="C5" s="150"/>
    </row>
    <row r="6" spans="1:3" ht="15">
      <c r="A6" s="151" t="s">
        <v>98</v>
      </c>
      <c r="B6" s="152" t="s">
        <v>99</v>
      </c>
      <c r="C6" s="152" t="s">
        <v>100</v>
      </c>
    </row>
    <row r="7" spans="1:3" ht="15">
      <c r="A7" s="153"/>
      <c r="B7" s="154" t="s">
        <v>101</v>
      </c>
      <c r="C7" s="155">
        <f>C8+C17</f>
        <v>6148.4</v>
      </c>
    </row>
    <row r="8" spans="1:3" ht="15">
      <c r="A8" s="156" t="s">
        <v>102</v>
      </c>
      <c r="B8" s="154" t="s">
        <v>103</v>
      </c>
      <c r="C8" s="155">
        <f>SUM(C9:C16)</f>
        <v>5306.7</v>
      </c>
    </row>
    <row r="9" spans="1:3" ht="25.5">
      <c r="A9" s="157">
        <v>1</v>
      </c>
      <c r="B9" s="158" t="s">
        <v>104</v>
      </c>
      <c r="C9" s="159">
        <v>1510</v>
      </c>
    </row>
    <row r="10" spans="1:3" ht="15">
      <c r="A10" s="157">
        <v>2</v>
      </c>
      <c r="B10" s="158" t="s">
        <v>105</v>
      </c>
      <c r="C10" s="159">
        <v>56</v>
      </c>
    </row>
    <row r="11" spans="1:3" ht="15">
      <c r="A11" s="157">
        <v>3</v>
      </c>
      <c r="B11" s="158" t="s">
        <v>107</v>
      </c>
      <c r="C11" s="159">
        <v>165.4</v>
      </c>
    </row>
    <row r="12" spans="1:3" ht="15">
      <c r="A12" s="157">
        <v>4</v>
      </c>
      <c r="B12" s="158" t="s">
        <v>108</v>
      </c>
      <c r="C12" s="159">
        <v>969.4</v>
      </c>
    </row>
    <row r="13" spans="1:3" ht="15">
      <c r="A13" s="157">
        <v>5</v>
      </c>
      <c r="B13" s="158" t="s">
        <v>109</v>
      </c>
      <c r="C13" s="159">
        <v>68.5</v>
      </c>
    </row>
    <row r="14" spans="1:3" ht="15">
      <c r="A14" s="157">
        <v>6</v>
      </c>
      <c r="B14" s="158" t="s">
        <v>110</v>
      </c>
      <c r="C14" s="159">
        <v>0</v>
      </c>
    </row>
    <row r="15" spans="1:3" ht="15">
      <c r="A15" s="157">
        <v>7</v>
      </c>
      <c r="B15" s="158" t="s">
        <v>111</v>
      </c>
      <c r="C15" s="159">
        <v>2038.2</v>
      </c>
    </row>
    <row r="16" spans="1:3" ht="15">
      <c r="A16" s="157">
        <v>8</v>
      </c>
      <c r="B16" s="158" t="s">
        <v>112</v>
      </c>
      <c r="C16" s="159">
        <v>499.2</v>
      </c>
    </row>
    <row r="17" spans="1:3" ht="15">
      <c r="A17" s="156" t="s">
        <v>113</v>
      </c>
      <c r="B17" s="154" t="s">
        <v>114</v>
      </c>
      <c r="C17" s="155">
        <v>841.7</v>
      </c>
    </row>
    <row r="18" spans="1:3" ht="25.5">
      <c r="A18" s="156">
        <v>1</v>
      </c>
      <c r="B18" s="158" t="s">
        <v>104</v>
      </c>
      <c r="C18" s="155">
        <v>0</v>
      </c>
    </row>
    <row r="19" spans="1:3" ht="25.5">
      <c r="A19" s="156">
        <v>2</v>
      </c>
      <c r="B19" s="158" t="s">
        <v>106</v>
      </c>
      <c r="C19" s="155">
        <v>841.7</v>
      </c>
    </row>
    <row r="20" spans="1:3" ht="15">
      <c r="A20" s="156"/>
      <c r="B20" s="154"/>
      <c r="C20" s="155"/>
    </row>
    <row r="21" spans="1:3" ht="15">
      <c r="A21" s="160" t="s">
        <v>115</v>
      </c>
      <c r="B21" s="161"/>
      <c r="C21" s="161"/>
    </row>
    <row r="22" spans="1:3" ht="15">
      <c r="A22" s="194" t="s">
        <v>116</v>
      </c>
      <c r="B22" s="194"/>
      <c r="C22" s="194"/>
    </row>
    <row r="23" spans="1:3" ht="15">
      <c r="A23" s="156"/>
      <c r="B23" s="156"/>
      <c r="C23" s="152" t="s">
        <v>100</v>
      </c>
    </row>
    <row r="24" spans="1:3" ht="15">
      <c r="A24" s="156"/>
      <c r="B24" s="154" t="s">
        <v>101</v>
      </c>
      <c r="C24" s="155">
        <f>SUM(C25,C39)</f>
        <v>6148.4</v>
      </c>
    </row>
    <row r="25" spans="1:3" ht="15">
      <c r="A25" s="156" t="s">
        <v>117</v>
      </c>
      <c r="B25" s="162" t="s">
        <v>118</v>
      </c>
      <c r="C25" s="155">
        <f>SUM(C26:C27)</f>
        <v>5306.7</v>
      </c>
    </row>
    <row r="26" spans="1:3" ht="15">
      <c r="A26" s="153">
        <v>1</v>
      </c>
      <c r="B26" s="163" t="s">
        <v>119</v>
      </c>
      <c r="C26" s="159">
        <v>0</v>
      </c>
    </row>
    <row r="27" spans="1:3" ht="15">
      <c r="A27" s="153">
        <v>2</v>
      </c>
      <c r="B27" s="163" t="s">
        <v>120</v>
      </c>
      <c r="C27" s="155">
        <f>SUM(C28:C38)</f>
        <v>5306.7</v>
      </c>
    </row>
    <row r="28" spans="1:3" ht="15">
      <c r="A28" s="153">
        <v>3</v>
      </c>
      <c r="B28" s="164" t="s">
        <v>32</v>
      </c>
      <c r="C28" s="159">
        <v>1933.5</v>
      </c>
    </row>
    <row r="29" spans="1:3" ht="15">
      <c r="A29" s="153">
        <v>4</v>
      </c>
      <c r="B29" s="164" t="s">
        <v>33</v>
      </c>
      <c r="C29" s="159">
        <v>0</v>
      </c>
    </row>
    <row r="30" spans="1:3" ht="15">
      <c r="A30" s="153">
        <v>5</v>
      </c>
      <c r="B30" s="165" t="s">
        <v>34</v>
      </c>
      <c r="C30" s="159">
        <v>124</v>
      </c>
    </row>
    <row r="31" spans="1:3" ht="15">
      <c r="A31" s="153">
        <v>6</v>
      </c>
      <c r="B31" s="158" t="s">
        <v>44</v>
      </c>
      <c r="C31" s="159"/>
    </row>
    <row r="32" spans="1:3" ht="24">
      <c r="A32" s="153">
        <v>7</v>
      </c>
      <c r="B32" s="164" t="s">
        <v>47</v>
      </c>
      <c r="C32" s="159"/>
    </row>
    <row r="33" spans="1:3" ht="15">
      <c r="A33" s="153">
        <v>8</v>
      </c>
      <c r="B33" s="158" t="s">
        <v>49</v>
      </c>
      <c r="C33" s="159">
        <v>243.1</v>
      </c>
    </row>
    <row r="34" spans="1:3" ht="15">
      <c r="A34" s="153">
        <v>9</v>
      </c>
      <c r="B34" s="164" t="s">
        <v>51</v>
      </c>
      <c r="C34" s="159">
        <v>20</v>
      </c>
    </row>
    <row r="35" spans="1:3" ht="15">
      <c r="A35" s="153">
        <v>10</v>
      </c>
      <c r="B35" s="163" t="s">
        <v>121</v>
      </c>
      <c r="C35" s="159">
        <v>2771.3</v>
      </c>
    </row>
    <row r="36" spans="1:3" ht="15">
      <c r="A36" s="153">
        <v>11</v>
      </c>
      <c r="B36" s="163" t="s">
        <v>122</v>
      </c>
      <c r="C36" s="159"/>
    </row>
    <row r="37" spans="1:3" ht="15">
      <c r="A37" s="153">
        <v>12</v>
      </c>
      <c r="B37" s="164" t="s">
        <v>123</v>
      </c>
      <c r="C37" s="159">
        <v>214.8</v>
      </c>
    </row>
    <row r="38" spans="1:3" ht="15">
      <c r="A38" s="153">
        <v>13</v>
      </c>
      <c r="B38" s="163" t="s">
        <v>124</v>
      </c>
      <c r="C38" s="159"/>
    </row>
    <row r="39" spans="1:3" ht="24">
      <c r="A39" s="156" t="s">
        <v>125</v>
      </c>
      <c r="B39" s="162" t="s">
        <v>126</v>
      </c>
      <c r="C39" s="155">
        <f>SUM(C40:C41)</f>
        <v>841.7</v>
      </c>
    </row>
    <row r="40" spans="1:3" ht="15">
      <c r="A40" s="153">
        <v>1</v>
      </c>
      <c r="B40" s="164" t="s">
        <v>127</v>
      </c>
      <c r="C40" s="159">
        <v>841.7</v>
      </c>
    </row>
    <row r="41" spans="1:3" ht="15">
      <c r="A41" s="153">
        <v>2</v>
      </c>
      <c r="B41" s="164" t="s">
        <v>128</v>
      </c>
      <c r="C41" s="159"/>
    </row>
    <row r="42" spans="1:3" ht="15">
      <c r="A42" s="161"/>
      <c r="B42" s="161"/>
      <c r="C42" s="161"/>
    </row>
    <row r="43" spans="1:6" ht="15">
      <c r="A43" s="161"/>
      <c r="B43" s="183"/>
      <c r="C43" s="183"/>
      <c r="D43" s="183"/>
      <c r="E43" s="183"/>
      <c r="F43" s="183"/>
    </row>
    <row r="44" spans="1:6" ht="15">
      <c r="A44" s="166"/>
      <c r="B44" s="175"/>
      <c r="C44" s="175"/>
      <c r="D44" s="175"/>
      <c r="E44" s="175"/>
      <c r="F44" s="175"/>
    </row>
    <row r="45" spans="2:6" ht="15">
      <c r="B45" s="183"/>
      <c r="C45" s="183"/>
      <c r="D45" s="183"/>
      <c r="E45" s="183"/>
      <c r="F45" s="183"/>
    </row>
  </sheetData>
  <sheetProtection/>
  <mergeCells count="5">
    <mergeCell ref="A4:C4"/>
    <mergeCell ref="A22:C22"/>
    <mergeCell ref="B43:F43"/>
    <mergeCell ref="B45:F45"/>
    <mergeCell ref="C2:C3"/>
  </mergeCells>
  <printOptions/>
  <pageMargins left="0.7" right="0.7" top="0.75" bottom="0.75" header="0.3" footer="0.3"/>
  <pageSetup horizontalDpi="600" verticalDpi="600" orientation="portrait" paperSize="9" r:id="rId1"/>
  <ignoredErrors>
    <ignoredError sqref="C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7">
      <selection activeCell="D25" sqref="D25"/>
    </sheetView>
  </sheetViews>
  <sheetFormatPr defaultColWidth="9.140625" defaultRowHeight="15"/>
  <cols>
    <col min="1" max="1" width="8.8515625" style="0" customWidth="1"/>
    <col min="2" max="2" width="14.140625" style="0" customWidth="1"/>
    <col min="3" max="3" width="11.140625" style="0" customWidth="1"/>
    <col min="4" max="4" width="15.140625" style="0" customWidth="1"/>
    <col min="5" max="5" width="13.140625" style="0" customWidth="1"/>
  </cols>
  <sheetData>
    <row r="3" spans="1:10" ht="15">
      <c r="A3" s="198" t="s">
        <v>173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66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6" spans="1:4" ht="15">
      <c r="A6" s="167"/>
      <c r="B6" s="170" t="s">
        <v>129</v>
      </c>
      <c r="C6" s="167"/>
      <c r="D6" s="167"/>
    </row>
    <row r="7" spans="1:4" ht="15">
      <c r="A7" s="168" t="s">
        <v>130</v>
      </c>
      <c r="B7" s="169" t="s">
        <v>131</v>
      </c>
      <c r="C7" s="169" t="s">
        <v>132</v>
      </c>
      <c r="D7" s="169" t="s">
        <v>132</v>
      </c>
    </row>
    <row r="8" spans="1:4" ht="15">
      <c r="A8" s="168" t="s">
        <v>133</v>
      </c>
      <c r="B8" s="169" t="s">
        <v>134</v>
      </c>
      <c r="C8" s="169" t="s">
        <v>132</v>
      </c>
      <c r="D8" s="169" t="s">
        <v>132</v>
      </c>
    </row>
    <row r="9" spans="1:4" ht="15">
      <c r="A9" s="168" t="s">
        <v>135</v>
      </c>
      <c r="B9" s="169" t="s">
        <v>136</v>
      </c>
      <c r="C9" s="169" t="s">
        <v>132</v>
      </c>
      <c r="D9" s="169" t="s">
        <v>132</v>
      </c>
    </row>
    <row r="10" spans="1:4" ht="15">
      <c r="A10" s="168" t="s">
        <v>137</v>
      </c>
      <c r="B10" s="169" t="s">
        <v>138</v>
      </c>
      <c r="C10" s="169" t="s">
        <v>132</v>
      </c>
      <c r="D10" s="169" t="s">
        <v>132</v>
      </c>
    </row>
    <row r="11" spans="1:4" ht="15">
      <c r="A11" s="168" t="s">
        <v>139</v>
      </c>
      <c r="B11" s="169" t="s">
        <v>138</v>
      </c>
      <c r="C11" s="169" t="s">
        <v>132</v>
      </c>
      <c r="D11" s="167"/>
    </row>
    <row r="12" spans="1:5" ht="15">
      <c r="A12" s="174"/>
      <c r="B12" s="174"/>
      <c r="C12" s="174"/>
      <c r="D12" s="174"/>
      <c r="E12" s="174"/>
    </row>
    <row r="13" spans="1:5" ht="15">
      <c r="A13" s="174"/>
      <c r="B13" s="174"/>
      <c r="C13" s="196" t="s">
        <v>164</v>
      </c>
      <c r="D13" s="196"/>
      <c r="E13" s="196"/>
    </row>
    <row r="14" spans="1:10" ht="15">
      <c r="A14" s="196" t="s">
        <v>165</v>
      </c>
      <c r="B14" s="196"/>
      <c r="C14" s="196"/>
      <c r="D14" s="196"/>
      <c r="E14" s="196"/>
      <c r="F14" s="196"/>
      <c r="G14" s="196"/>
      <c r="H14" s="196"/>
      <c r="I14" s="196"/>
      <c r="J14" s="196"/>
    </row>
    <row r="16" spans="1:10" ht="41.25" customHeight="1">
      <c r="A16" s="170" t="s">
        <v>140</v>
      </c>
      <c r="B16" s="170" t="s">
        <v>129</v>
      </c>
      <c r="C16" s="170" t="s">
        <v>141</v>
      </c>
      <c r="D16" s="170" t="s">
        <v>142</v>
      </c>
      <c r="E16" s="170" t="s">
        <v>143</v>
      </c>
      <c r="F16" s="170" t="s">
        <v>144</v>
      </c>
      <c r="G16" s="170" t="s">
        <v>145</v>
      </c>
      <c r="H16" s="170" t="s">
        <v>146</v>
      </c>
      <c r="I16" s="170" t="s">
        <v>147</v>
      </c>
      <c r="J16" s="170" t="s">
        <v>148</v>
      </c>
    </row>
    <row r="17" spans="1:10" ht="15">
      <c r="A17" s="171">
        <v>4111</v>
      </c>
      <c r="B17" s="172" t="s">
        <v>149</v>
      </c>
      <c r="C17" s="172" t="s">
        <v>132</v>
      </c>
      <c r="D17" s="172" t="s">
        <v>149</v>
      </c>
      <c r="E17" s="172" t="s">
        <v>149</v>
      </c>
      <c r="F17" s="172" t="s">
        <v>132</v>
      </c>
      <c r="G17" s="172" t="s">
        <v>132</v>
      </c>
      <c r="H17" s="172" t="s">
        <v>132</v>
      </c>
      <c r="I17" s="172" t="s">
        <v>132</v>
      </c>
      <c r="J17" s="172" t="s">
        <v>132</v>
      </c>
    </row>
    <row r="18" spans="1:10" ht="15">
      <c r="A18" s="171">
        <v>4511</v>
      </c>
      <c r="B18" s="172" t="s">
        <v>150</v>
      </c>
      <c r="C18" s="172" t="s">
        <v>132</v>
      </c>
      <c r="D18" s="172" t="s">
        <v>150</v>
      </c>
      <c r="E18" s="172" t="s">
        <v>150</v>
      </c>
      <c r="F18" s="172" t="s">
        <v>132</v>
      </c>
      <c r="G18" s="172" t="s">
        <v>132</v>
      </c>
      <c r="H18" s="172" t="s">
        <v>132</v>
      </c>
      <c r="I18" s="172" t="s">
        <v>132</v>
      </c>
      <c r="J18" s="172" t="s">
        <v>132</v>
      </c>
    </row>
    <row r="19" spans="1:10" ht="15">
      <c r="A19" s="171">
        <v>4637</v>
      </c>
      <c r="B19" s="172" t="s">
        <v>151</v>
      </c>
      <c r="C19" s="172" t="s">
        <v>132</v>
      </c>
      <c r="D19" s="172" t="s">
        <v>151</v>
      </c>
      <c r="E19" s="172" t="s">
        <v>151</v>
      </c>
      <c r="F19" s="172" t="s">
        <v>132</v>
      </c>
      <c r="G19" s="172" t="s">
        <v>132</v>
      </c>
      <c r="H19" s="172" t="s">
        <v>132</v>
      </c>
      <c r="I19" s="172" t="s">
        <v>132</v>
      </c>
      <c r="J19" s="172" t="s">
        <v>132</v>
      </c>
    </row>
    <row r="20" spans="1:10" ht="15">
      <c r="A20" s="171">
        <v>4639</v>
      </c>
      <c r="B20" s="172" t="s">
        <v>152</v>
      </c>
      <c r="C20" s="172" t="s">
        <v>153</v>
      </c>
      <c r="D20" s="172" t="s">
        <v>154</v>
      </c>
      <c r="E20" s="172" t="s">
        <v>154</v>
      </c>
      <c r="F20" s="172" t="s">
        <v>132</v>
      </c>
      <c r="G20" s="172" t="s">
        <v>132</v>
      </c>
      <c r="H20" s="172" t="s">
        <v>132</v>
      </c>
      <c r="I20" s="172" t="s">
        <v>132</v>
      </c>
      <c r="J20" s="172" t="s">
        <v>132</v>
      </c>
    </row>
    <row r="21" spans="1:10" ht="15">
      <c r="A21" s="171">
        <v>4727</v>
      </c>
      <c r="B21" s="172" t="s">
        <v>155</v>
      </c>
      <c r="C21" s="172" t="s">
        <v>132</v>
      </c>
      <c r="D21" s="172" t="s">
        <v>155</v>
      </c>
      <c r="E21" s="172" t="s">
        <v>155</v>
      </c>
      <c r="F21" s="172" t="s">
        <v>132</v>
      </c>
      <c r="G21" s="172" t="s">
        <v>132</v>
      </c>
      <c r="H21" s="172" t="s">
        <v>132</v>
      </c>
      <c r="I21" s="172" t="s">
        <v>132</v>
      </c>
      <c r="J21" s="172" t="s">
        <v>132</v>
      </c>
    </row>
    <row r="22" spans="1:10" ht="15">
      <c r="A22" s="171">
        <v>4729</v>
      </c>
      <c r="B22" s="172" t="s">
        <v>156</v>
      </c>
      <c r="C22" s="172" t="s">
        <v>157</v>
      </c>
      <c r="D22" s="172" t="s">
        <v>158</v>
      </c>
      <c r="E22" s="172" t="s">
        <v>158</v>
      </c>
      <c r="F22" s="172" t="s">
        <v>132</v>
      </c>
      <c r="G22" s="172" t="s">
        <v>132</v>
      </c>
      <c r="H22" s="172" t="s">
        <v>132</v>
      </c>
      <c r="I22" s="172" t="s">
        <v>132</v>
      </c>
      <c r="J22" s="172" t="s">
        <v>132</v>
      </c>
    </row>
    <row r="23" spans="1:10" ht="15">
      <c r="A23" s="171">
        <v>4819</v>
      </c>
      <c r="B23" s="172" t="s">
        <v>159</v>
      </c>
      <c r="C23" s="172" t="s">
        <v>132</v>
      </c>
      <c r="D23" s="172" t="s">
        <v>159</v>
      </c>
      <c r="E23" s="172" t="s">
        <v>159</v>
      </c>
      <c r="F23" s="172" t="s">
        <v>132</v>
      </c>
      <c r="G23" s="172" t="s">
        <v>132</v>
      </c>
      <c r="H23" s="172" t="s">
        <v>132</v>
      </c>
      <c r="I23" s="172" t="s">
        <v>132</v>
      </c>
      <c r="J23" s="172" t="s">
        <v>132</v>
      </c>
    </row>
    <row r="24" spans="1:10" ht="25.5">
      <c r="A24" s="173" t="s">
        <v>160</v>
      </c>
      <c r="B24" s="172" t="s">
        <v>161</v>
      </c>
      <c r="C24" s="172" t="s">
        <v>162</v>
      </c>
      <c r="D24" s="172" t="s">
        <v>163</v>
      </c>
      <c r="E24" s="172" t="s">
        <v>163</v>
      </c>
      <c r="F24" s="172" t="s">
        <v>132</v>
      </c>
      <c r="G24" s="172" t="s">
        <v>132</v>
      </c>
      <c r="H24" s="172" t="s">
        <v>132</v>
      </c>
      <c r="I24" s="172" t="s">
        <v>132</v>
      </c>
      <c r="J24" s="172" t="s">
        <v>132</v>
      </c>
    </row>
    <row r="27" spans="2:6" ht="15">
      <c r="B27" s="195"/>
      <c r="C27" s="195"/>
      <c r="D27" s="195"/>
      <c r="E27" s="195"/>
      <c r="F27" s="195"/>
    </row>
    <row r="29" spans="2:6" ht="15">
      <c r="B29" s="195"/>
      <c r="C29" s="195"/>
      <c r="D29" s="195"/>
      <c r="E29" s="195"/>
      <c r="F29" s="195"/>
    </row>
  </sheetData>
  <sheetProtection/>
  <mergeCells count="5">
    <mergeCell ref="A14:J14"/>
    <mergeCell ref="C13:E13"/>
    <mergeCell ref="B27:F27"/>
    <mergeCell ref="B29:F29"/>
    <mergeCell ref="A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Sirius</cp:lastModifiedBy>
  <cp:lastPrinted>2021-02-19T08:08:21Z</cp:lastPrinted>
  <dcterms:created xsi:type="dcterms:W3CDTF">2020-04-01T10:43:18Z</dcterms:created>
  <dcterms:modified xsi:type="dcterms:W3CDTF">2021-02-19T08:08:58Z</dcterms:modified>
  <cp:category/>
  <cp:version/>
  <cp:contentType/>
  <cp:contentStatus/>
</cp:coreProperties>
</file>