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65" activeTab="0"/>
  </bookViews>
  <sheets>
    <sheet name="Հաշվետվ" sheetId="1" r:id="rId1"/>
  </sheets>
  <definedNames/>
  <calcPr fullCalcOnLoad="1"/>
</workbook>
</file>

<file path=xl/sharedStrings.xml><?xml version="1.0" encoding="utf-8"?>
<sst xmlns="http://schemas.openxmlformats.org/spreadsheetml/2006/main" count="124" uniqueCount="114">
  <si>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</si>
  <si>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</si>
  <si>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</si>
  <si>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</si>
  <si>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</si>
  <si>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</si>
  <si>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</si>
  <si>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</si>
  <si>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</si>
  <si>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</si>
  <si>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</si>
  <si>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</si>
  <si>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</si>
  <si>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</si>
  <si>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</si>
  <si>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</si>
  <si>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</si>
  <si>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</si>
  <si>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</si>
  <si>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</si>
  <si>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</si>
  <si>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</si>
  <si>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</si>
  <si>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</si>
  <si>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</si>
  <si>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</si>
  <si>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</si>
  <si>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</si>
  <si>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</si>
  <si>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</si>
  <si>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</si>
  <si>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</si>
  <si>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</si>
  <si>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</si>
  <si>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</si>
  <si>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</si>
  <si>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</si>
  <si>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</si>
  <si>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</si>
  <si>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</si>
  <si>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</si>
  <si>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</si>
  <si>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</si>
  <si>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</si>
  <si>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</si>
  <si>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</si>
  <si>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</si>
  <si>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</si>
  <si>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</si>
  <si>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</si>
  <si>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</si>
  <si>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</si>
  <si>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</si>
  <si>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</si>
  <si>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</si>
  <si>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</si>
  <si>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</si>
  <si>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</si>
  <si>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</si>
  <si>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</si>
  <si>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</si>
  <si>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</si>
  <si>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</si>
  <si>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</si>
  <si>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</si>
  <si>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</si>
  <si>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</si>
  <si>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</si>
  <si>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</si>
  <si>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</si>
  <si>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</si>
  <si>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</si>
  <si>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</si>
  <si>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</si>
  <si>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</si>
  <si>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</si>
  <si>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Փաստացի կատարվել է</t>
  </si>
  <si>
    <t>ԸՆԴԱՄԵՆԸ ՄՈՒՏՔԵՐ</t>
  </si>
  <si>
    <t>Եկամտատեսակների,մուտքերի անվանումը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</si>
  <si>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</si>
  <si>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</si>
  <si>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</si>
  <si>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</si>
  <si>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</si>
  <si>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</t>
    </r>
  </si>
  <si>
    <r>
      <t xml:space="preserve">             </t>
    </r>
    <r>
      <rPr>
        <b/>
        <sz val="14"/>
        <rFont val="Sylfaen"/>
        <family val="1"/>
      </rPr>
      <t xml:space="preserve">   ԾԱԽՍԵՐ</t>
    </r>
  </si>
  <si>
    <t xml:space="preserve">ԸՆԴԱՄԵՆԸ ԵԿԱՄՈՒՏՆԵՐ                                            այդ   թվում  </t>
  </si>
  <si>
    <t>Կատարման %  2020թ փաստացիի նկատմամբ</t>
  </si>
  <si>
    <t>Կատարման %2021թ ճշտված պլանի նկատմամբ</t>
  </si>
  <si>
    <t>2020թվականւ փաստացին 2020թվականի փաստացիի նկատմամբ շեղումը         /+,- /</t>
  </si>
  <si>
    <t>2020թ առաջին եռամսյակ Փաստացի կատարվել է</t>
  </si>
  <si>
    <t>2021թ Փաստացի կատարվել է</t>
  </si>
  <si>
    <t>2021 Հաշվարկային</t>
  </si>
  <si>
    <t>Կատարման % 2021թ</t>
  </si>
  <si>
    <t>Կատարման % 2021թ 2020թ</t>
  </si>
  <si>
    <t xml:space="preserve"> Ընթացիկ դրամաշնորհներ  պետական ,hամայնքային  ոչ առևտրային կազմակերպություններին </t>
  </si>
  <si>
    <t>Հաշվարկային</t>
  </si>
  <si>
    <t>Համայնքի բյուջե մուտքագրվող անշարժ գույքւ հարկ</t>
  </si>
  <si>
    <t>Ընթացիկ ոչ պաշտոնական դրամաշնորհներ</t>
  </si>
  <si>
    <t>Կապիտալ ոչ պաշտոնական դրամաշնորհներ</t>
  </si>
  <si>
    <t>Այլ ընթացիկ դրամաշնորհներ</t>
  </si>
  <si>
    <t>Բացարձակ թվերով                 4-5</t>
  </si>
  <si>
    <t>Բացարձակ թվերով       4-3</t>
  </si>
  <si>
    <t>Ախուրյյան համայնքի ղեկավար                                             Ա.Իգիթյան</t>
  </si>
  <si>
    <t>2020թ երկրորդ եռամսյակ</t>
  </si>
  <si>
    <t xml:space="preserve">        2021թ                      երկրորդ  եռամսյակ</t>
  </si>
  <si>
    <t>Կրթական,մշակույթային և սպորտային նպաստներ բյուջեյից</t>
  </si>
  <si>
    <t xml:space="preserve">ԱԽՈՒՐՅԱՆ ՀԱՄԱՅՆՔԻ 2021ԹՎԱԿԱՆԻ ԲՅՈՒՋԵԻ ԵՐԿՐՈՐԴ  ԵՌԱՄՍՅԱԿԻ ԿԱՏԱՐՄԱՆ     ՀԱՇՎԵՏՎՈՒԹՅՈՒՆ </t>
  </si>
  <si>
    <t>07Հուլիս 2021թ</t>
  </si>
  <si>
    <t>2021թվականի շեղումը երկրորդ եռամսյակի  ճշտված պլանի նկատմամբ         /+,-/</t>
  </si>
  <si>
    <t>(սյուն 4 - սյուն 5)</t>
  </si>
  <si>
    <t>(սյուն 4 - սյուն 3)</t>
  </si>
  <si>
    <t>թիվ  43 -Ն  որոշման</t>
  </si>
  <si>
    <t>ավագանու  14  հուլիս  2021թվականի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</si>
</sst>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b/>
      <sz val="12"/>
      <name val="Sylfaen"/>
      <family val="1"/>
    </font>
    <font>
      <b/>
      <sz val="11"/>
      <name val="Sylfaen"/>
      <family val="1"/>
    </font>
    <font>
      <sz val="10"/>
      <name val="Arial Armenian"/>
      <family val="2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Calibri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Calibri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i/>
      <sz val="9"/>
      <color theme="1"/>
      <name val="Sylfaen"/>
      <family val="1"/>
    </font>
    <font>
      <sz val="10"/>
      <color theme="1"/>
      <name val="Sylfaen"/>
      <family val="1"/>
    </font>
    <font>
      <sz val="7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4" applyNumberFormat="0" applyAlignment="0" applyProtection="0"/>
    <xf numFmtId="0" fontId="47" fillId="27" borderId="5" applyNumberFormat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8" borderId="10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62" fillId="0" borderId="1" xfId="33" applyFont="1" applyFill="1" applyBorder="1" applyAlignment="1">
      <alignment/>
    </xf>
    <xf numFmtId="0" fontId="62" fillId="0" borderId="13" xfId="33" applyFont="1" applyFill="1" applyBorder="1" applyAlignment="1">
      <alignment/>
    </xf>
    <xf numFmtId="0" fontId="62" fillId="0" borderId="14" xfId="33" applyFont="1" applyFill="1" applyBorder="1" applyAlignment="1">
      <alignment/>
    </xf>
    <xf numFmtId="0" fontId="62" fillId="0" borderId="15" xfId="33" applyFont="1" applyFill="1" applyBorder="1" applyAlignment="1">
      <alignment/>
    </xf>
    <xf numFmtId="184" fontId="10" fillId="0" borderId="16" xfId="43" applyNumberFormat="1" applyFont="1" applyFill="1" applyBorder="1" applyAlignment="1">
      <alignment horizontal="center" vertical="center"/>
    </xf>
    <xf numFmtId="184" fontId="10" fillId="0" borderId="17" xfId="43" applyNumberFormat="1" applyFont="1" applyFill="1" applyBorder="1" applyAlignment="1">
      <alignment horizontal="center" vertical="center"/>
    </xf>
    <xf numFmtId="184" fontId="10" fillId="0" borderId="16" xfId="35" applyNumberFormat="1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184" fontId="10" fillId="0" borderId="19" xfId="43" applyNumberFormat="1" applyFont="1" applyFill="1" applyBorder="1" applyAlignment="1">
      <alignment horizontal="center" vertical="center"/>
    </xf>
    <xf numFmtId="184" fontId="10" fillId="0" borderId="20" xfId="43" applyNumberFormat="1" applyFont="1" applyFill="1" applyBorder="1" applyAlignment="1">
      <alignment horizontal="center" vertical="center"/>
    </xf>
    <xf numFmtId="4" fontId="10" fillId="0" borderId="20" xfId="43" applyNumberFormat="1" applyFont="1" applyFill="1" applyBorder="1" applyAlignment="1">
      <alignment horizontal="center" vertical="center"/>
    </xf>
    <xf numFmtId="184" fontId="10" fillId="0" borderId="20" xfId="35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0" fontId="8" fillId="0" borderId="21" xfId="38" applyFont="1" applyFill="1" applyBorder="1" applyAlignment="1">
      <alignment horizontal="left" vertical="center" wrapText="1"/>
    </xf>
    <xf numFmtId="0" fontId="8" fillId="0" borderId="22" xfId="35" applyFont="1" applyFill="1" applyBorder="1" applyAlignment="1">
      <alignment horizontal="center" vertical="center"/>
    </xf>
    <xf numFmtId="0" fontId="8" fillId="0" borderId="23" xfId="35" applyFont="1" applyFill="1" applyBorder="1" applyAlignment="1">
      <alignment horizontal="center" vertical="center"/>
    </xf>
    <xf numFmtId="0" fontId="62" fillId="0" borderId="20" xfId="33" applyFont="1" applyFill="1" applyBorder="1" applyAlignment="1">
      <alignment/>
    </xf>
    <xf numFmtId="184" fontId="9" fillId="0" borderId="20" xfId="43" applyNumberFormat="1" applyFont="1" applyFill="1" applyBorder="1" applyAlignment="1">
      <alignment horizontal="center" vertical="center"/>
    </xf>
    <xf numFmtId="0" fontId="8" fillId="0" borderId="24" xfId="35" applyFont="1" applyFill="1" applyBorder="1" applyAlignment="1">
      <alignment horizontal="center" vertical="center"/>
    </xf>
    <xf numFmtId="184" fontId="10" fillId="0" borderId="24" xfId="35" applyNumberFormat="1" applyFont="1" applyFill="1" applyBorder="1" applyAlignment="1">
      <alignment horizontal="center" vertical="center"/>
    </xf>
    <xf numFmtId="184" fontId="10" fillId="0" borderId="25" xfId="35" applyNumberFormat="1" applyFont="1" applyFill="1" applyBorder="1" applyAlignment="1">
      <alignment horizontal="center" vertical="center"/>
    </xf>
    <xf numFmtId="184" fontId="62" fillId="0" borderId="20" xfId="33" applyNumberFormat="1" applyFont="1" applyFill="1" applyBorder="1" applyAlignment="1">
      <alignment horizontal="center" vertical="center"/>
    </xf>
    <xf numFmtId="184" fontId="10" fillId="0" borderId="26" xfId="43" applyNumberFormat="1" applyFont="1" applyFill="1" applyBorder="1" applyAlignment="1">
      <alignment horizontal="center" vertical="center"/>
    </xf>
    <xf numFmtId="184" fontId="9" fillId="0" borderId="23" xfId="43" applyNumberFormat="1" applyFont="1" applyFill="1" applyBorder="1" applyAlignment="1">
      <alignment horizontal="center" vertical="center"/>
    </xf>
    <xf numFmtId="184" fontId="8" fillId="0" borderId="22" xfId="43" applyNumberFormat="1" applyFont="1" applyFill="1" applyBorder="1" applyAlignment="1">
      <alignment horizontal="center" vertical="center"/>
    </xf>
    <xf numFmtId="0" fontId="7" fillId="0" borderId="27" xfId="42" applyFont="1" applyFill="1" applyBorder="1" applyAlignment="1">
      <alignment horizontal="center"/>
    </xf>
    <xf numFmtId="0" fontId="8" fillId="0" borderId="28" xfId="38" applyFont="1" applyFill="1" applyBorder="1" applyAlignment="1">
      <alignment horizontal="left" vertical="center" wrapText="1"/>
    </xf>
    <xf numFmtId="0" fontId="7" fillId="0" borderId="29" xfId="42" applyFont="1" applyFill="1" applyBorder="1" applyAlignment="1">
      <alignment horizontal="center"/>
    </xf>
    <xf numFmtId="0" fontId="10" fillId="0" borderId="28" xfId="39" applyFont="1" applyFill="1" applyBorder="1" applyAlignment="1">
      <alignment vertical="center" wrapText="1"/>
    </xf>
    <xf numFmtId="184" fontId="10" fillId="0" borderId="30" xfId="35" applyNumberFormat="1" applyFont="1" applyFill="1" applyBorder="1" applyAlignment="1">
      <alignment horizontal="center" vertical="center"/>
    </xf>
    <xf numFmtId="0" fontId="62" fillId="0" borderId="31" xfId="33" applyFont="1" applyFill="1" applyBorder="1" applyAlignment="1">
      <alignment horizontal="right"/>
    </xf>
    <xf numFmtId="0" fontId="62" fillId="0" borderId="32" xfId="33" applyFont="1" applyFill="1" applyBorder="1" applyAlignment="1">
      <alignment horizontal="right"/>
    </xf>
    <xf numFmtId="4" fontId="10" fillId="0" borderId="33" xfId="36" applyNumberFormat="1" applyFont="1" applyFill="1" applyBorder="1" applyAlignment="1">
      <alignment horizontal="center" vertical="center"/>
    </xf>
    <xf numFmtId="0" fontId="62" fillId="0" borderId="34" xfId="33" applyFont="1" applyFill="1" applyBorder="1" applyAlignment="1">
      <alignment/>
    </xf>
    <xf numFmtId="0" fontId="63" fillId="0" borderId="35" xfId="0" applyFont="1" applyBorder="1" applyAlignment="1">
      <alignment/>
    </xf>
    <xf numFmtId="0" fontId="8" fillId="0" borderId="36" xfId="35" applyFont="1" applyFill="1" applyBorder="1" applyAlignment="1">
      <alignment horizontal="center" vertical="center"/>
    </xf>
    <xf numFmtId="0" fontId="9" fillId="0" borderId="37" xfId="35" applyFont="1" applyFill="1" applyBorder="1" applyAlignment="1">
      <alignment horizontal="center" vertical="center"/>
    </xf>
    <xf numFmtId="0" fontId="9" fillId="0" borderId="38" xfId="35" applyFont="1" applyFill="1" applyBorder="1" applyAlignment="1">
      <alignment horizontal="center" vertical="center"/>
    </xf>
    <xf numFmtId="184" fontId="9" fillId="0" borderId="39" xfId="43" applyNumberFormat="1" applyFont="1" applyFill="1" applyBorder="1" applyAlignment="1">
      <alignment horizontal="center" vertical="center"/>
    </xf>
    <xf numFmtId="184" fontId="9" fillId="0" borderId="40" xfId="43" applyNumberFormat="1" applyFont="1" applyFill="1" applyBorder="1" applyAlignment="1">
      <alignment horizontal="center" vertical="center"/>
    </xf>
    <xf numFmtId="0" fontId="9" fillId="0" borderId="23" xfId="38" applyFont="1" applyFill="1" applyBorder="1" applyAlignment="1">
      <alignment horizontal="left" vertical="center" wrapText="1"/>
    </xf>
    <xf numFmtId="0" fontId="9" fillId="0" borderId="20" xfId="38" applyFont="1" applyFill="1" applyBorder="1" applyAlignment="1">
      <alignment horizontal="left" vertical="center" wrapText="1"/>
    </xf>
    <xf numFmtId="0" fontId="7" fillId="0" borderId="41" xfId="42" applyFont="1" applyFill="1" applyBorder="1" applyAlignment="1">
      <alignment horizontal="center"/>
    </xf>
    <xf numFmtId="184" fontId="8" fillId="0" borderId="36" xfId="43" applyNumberFormat="1" applyFont="1" applyFill="1" applyBorder="1" applyAlignment="1">
      <alignment horizontal="center" vertical="center"/>
    </xf>
    <xf numFmtId="184" fontId="9" fillId="0" borderId="37" xfId="43" applyNumberFormat="1" applyFont="1" applyFill="1" applyBorder="1" applyAlignment="1">
      <alignment horizontal="center" vertical="center"/>
    </xf>
    <xf numFmtId="184" fontId="9" fillId="0" borderId="38" xfId="43" applyNumberFormat="1" applyFont="1" applyFill="1" applyBorder="1" applyAlignment="1">
      <alignment horizontal="center" vertical="center"/>
    </xf>
    <xf numFmtId="0" fontId="15" fillId="0" borderId="42" xfId="38" applyFont="1" applyFill="1" applyBorder="1" applyAlignment="1">
      <alignment horizontal="left" vertical="center" wrapText="1"/>
    </xf>
    <xf numFmtId="0" fontId="9" fillId="0" borderId="42" xfId="38" applyFont="1" applyFill="1" applyBorder="1" applyAlignment="1">
      <alignment horizontal="left" vertical="center" wrapText="1"/>
    </xf>
    <xf numFmtId="4" fontId="8" fillId="0" borderId="41" xfId="36" applyNumberFormat="1" applyFont="1" applyFill="1" applyBorder="1" applyAlignment="1">
      <alignment horizontal="center" vertical="center" wrapText="1"/>
    </xf>
    <xf numFmtId="4" fontId="8" fillId="0" borderId="27" xfId="41" applyNumberFormat="1" applyFont="1" applyFill="1" applyBorder="1" applyAlignment="1">
      <alignment horizontal="center" vertical="center" wrapText="1"/>
    </xf>
    <xf numFmtId="0" fontId="64" fillId="0" borderId="43" xfId="33" applyFont="1" applyFill="1" applyBorder="1" applyAlignment="1">
      <alignment horizontal="right"/>
    </xf>
    <xf numFmtId="0" fontId="64" fillId="0" borderId="15" xfId="33" applyFont="1" applyFill="1" applyBorder="1" applyAlignment="1">
      <alignment/>
    </xf>
    <xf numFmtId="0" fontId="64" fillId="0" borderId="1" xfId="33" applyFont="1" applyFill="1" applyBorder="1" applyAlignment="1">
      <alignment/>
    </xf>
    <xf numFmtId="0" fontId="65" fillId="33" borderId="22" xfId="0" applyFont="1" applyFill="1" applyBorder="1" applyAlignment="1">
      <alignment horizontal="left" vertical="center" wrapText="1"/>
    </xf>
    <xf numFmtId="4" fontId="8" fillId="0" borderId="33" xfId="41" applyNumberFormat="1" applyFont="1" applyFill="1" applyBorder="1" applyAlignment="1">
      <alignment horizontal="center" vertical="center" wrapText="1"/>
    </xf>
    <xf numFmtId="184" fontId="9" fillId="0" borderId="41" xfId="42" applyNumberFormat="1" applyFont="1" applyFill="1" applyBorder="1" applyAlignment="1">
      <alignment horizontal="center" vertical="center"/>
    </xf>
    <xf numFmtId="185" fontId="10" fillId="0" borderId="41" xfId="42" applyNumberFormat="1" applyFont="1" applyFill="1" applyBorder="1" applyAlignment="1">
      <alignment horizontal="center" vertical="center"/>
    </xf>
    <xf numFmtId="0" fontId="10" fillId="0" borderId="44" xfId="42" applyFont="1" applyFill="1" applyBorder="1" applyAlignment="1">
      <alignment horizontal="center"/>
    </xf>
    <xf numFmtId="0" fontId="62" fillId="33" borderId="33" xfId="0" applyFont="1" applyFill="1" applyBorder="1" applyAlignment="1">
      <alignment horizontal="left" vertical="center" wrapText="1"/>
    </xf>
    <xf numFmtId="0" fontId="0" fillId="0" borderId="27" xfId="33" applyFill="1" applyBorder="1" applyAlignment="1">
      <alignment horizontal="center" vertical="center"/>
    </xf>
    <xf numFmtId="0" fontId="0" fillId="0" borderId="41" xfId="33" applyFill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184" fontId="8" fillId="0" borderId="22" xfId="43" applyNumberFormat="1" applyFont="1" applyFill="1" applyBorder="1" applyAlignment="1">
      <alignment horizontal="right" vertical="center"/>
    </xf>
    <xf numFmtId="184" fontId="8" fillId="0" borderId="45" xfId="43" applyNumberFormat="1" applyFont="1" applyFill="1" applyBorder="1" applyAlignment="1">
      <alignment horizontal="right" vertical="center"/>
    </xf>
    <xf numFmtId="185" fontId="10" fillId="0" borderId="36" xfId="42" applyNumberFormat="1" applyFont="1" applyFill="1" applyBorder="1" applyAlignment="1">
      <alignment horizontal="center" vertical="center"/>
    </xf>
    <xf numFmtId="4" fontId="8" fillId="0" borderId="36" xfId="41" applyNumberFormat="1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right"/>
    </xf>
    <xf numFmtId="0" fontId="62" fillId="0" borderId="46" xfId="33" applyFont="1" applyFill="1" applyBorder="1" applyAlignment="1">
      <alignment horizontal="right"/>
    </xf>
    <xf numFmtId="184" fontId="9" fillId="0" borderId="17" xfId="35" applyNumberFormat="1" applyFont="1" applyFill="1" applyBorder="1" applyAlignment="1">
      <alignment horizontal="center" vertical="center"/>
    </xf>
    <xf numFmtId="184" fontId="9" fillId="0" borderId="47" xfId="35" applyNumberFormat="1" applyFont="1" applyFill="1" applyBorder="1" applyAlignment="1">
      <alignment horizontal="center" vertical="center"/>
    </xf>
    <xf numFmtId="185" fontId="9" fillId="0" borderId="41" xfId="42" applyNumberFormat="1" applyFont="1" applyFill="1" applyBorder="1" applyAlignment="1">
      <alignment horizontal="center" vertical="center"/>
    </xf>
    <xf numFmtId="184" fontId="9" fillId="0" borderId="16" xfId="43" applyNumberFormat="1" applyFont="1" applyFill="1" applyBorder="1" applyAlignment="1">
      <alignment horizontal="center" vertical="center"/>
    </xf>
    <xf numFmtId="185" fontId="9" fillId="0" borderId="20" xfId="35" applyNumberFormat="1" applyFont="1" applyFill="1" applyBorder="1" applyAlignment="1">
      <alignment horizontal="center" vertical="center"/>
    </xf>
    <xf numFmtId="185" fontId="9" fillId="0" borderId="16" xfId="35" applyNumberFormat="1" applyFont="1" applyFill="1" applyBorder="1" applyAlignment="1">
      <alignment horizontal="center" vertical="center"/>
    </xf>
    <xf numFmtId="4" fontId="9" fillId="0" borderId="20" xfId="43" applyNumberFormat="1" applyFont="1" applyFill="1" applyBorder="1" applyAlignment="1">
      <alignment horizontal="center" vertical="center"/>
    </xf>
    <xf numFmtId="184" fontId="9" fillId="0" borderId="20" xfId="35" applyNumberFormat="1" applyFont="1" applyFill="1" applyBorder="1" applyAlignment="1">
      <alignment horizontal="center" vertical="center"/>
    </xf>
    <xf numFmtId="184" fontId="9" fillId="0" borderId="16" xfId="35" applyNumberFormat="1" applyFont="1" applyFill="1" applyBorder="1" applyAlignment="1">
      <alignment horizontal="center" vertical="center"/>
    </xf>
    <xf numFmtId="185" fontId="62" fillId="0" borderId="38" xfId="33" applyNumberFormat="1" applyFont="1" applyFill="1" applyBorder="1" applyAlignment="1">
      <alignment horizontal="center" vertical="center"/>
    </xf>
    <xf numFmtId="185" fontId="62" fillId="0" borderId="48" xfId="33" applyNumberFormat="1" applyFont="1" applyFill="1" applyBorder="1" applyAlignment="1">
      <alignment horizontal="center" vertical="center"/>
    </xf>
    <xf numFmtId="0" fontId="62" fillId="0" borderId="37" xfId="33" applyFont="1" applyFill="1" applyBorder="1" applyAlignment="1">
      <alignment horizontal="center"/>
    </xf>
    <xf numFmtId="185" fontId="62" fillId="0" borderId="49" xfId="33" applyNumberFormat="1" applyFont="1" applyFill="1" applyBorder="1" applyAlignment="1">
      <alignment horizontal="center" vertical="center"/>
    </xf>
    <xf numFmtId="185" fontId="62" fillId="0" borderId="36" xfId="33" applyNumberFormat="1" applyFont="1" applyFill="1" applyBorder="1" applyAlignment="1">
      <alignment horizontal="center" vertical="center"/>
    </xf>
    <xf numFmtId="0" fontId="62" fillId="0" borderId="36" xfId="33" applyFont="1" applyFill="1" applyBorder="1" applyAlignment="1">
      <alignment horizontal="center" vertical="center" wrapText="1"/>
    </xf>
    <xf numFmtId="0" fontId="62" fillId="0" borderId="1" xfId="33" applyFont="1" applyFill="1" applyBorder="1" applyAlignment="1">
      <alignment horizontal="center" vertical="center"/>
    </xf>
    <xf numFmtId="0" fontId="62" fillId="0" borderId="14" xfId="33" applyFont="1" applyFill="1" applyBorder="1" applyAlignment="1">
      <alignment horizontal="center" vertical="center"/>
    </xf>
    <xf numFmtId="184" fontId="62" fillId="0" borderId="38" xfId="33" applyNumberFormat="1" applyFont="1" applyFill="1" applyBorder="1" applyAlignment="1">
      <alignment horizontal="center" vertical="center"/>
    </xf>
    <xf numFmtId="184" fontId="62" fillId="0" borderId="34" xfId="33" applyNumberFormat="1" applyFont="1" applyFill="1" applyBorder="1" applyAlignment="1">
      <alignment horizontal="center" vertical="center"/>
    </xf>
    <xf numFmtId="0" fontId="62" fillId="0" borderId="48" xfId="33" applyFont="1" applyFill="1" applyBorder="1" applyAlignment="1">
      <alignment horizontal="center" vertical="center"/>
    </xf>
    <xf numFmtId="0" fontId="62" fillId="0" borderId="15" xfId="33" applyFont="1" applyFill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43" xfId="0" applyBorder="1" applyAlignment="1">
      <alignment horizontal="right"/>
    </xf>
    <xf numFmtId="0" fontId="62" fillId="0" borderId="1" xfId="33" applyFont="1" applyFill="1" applyBorder="1" applyAlignment="1">
      <alignment horizontal="right"/>
    </xf>
    <xf numFmtId="0" fontId="62" fillId="0" borderId="1" xfId="33" applyFont="1" applyFill="1" applyBorder="1" applyAlignment="1">
      <alignment horizontal="right" vertic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13" xfId="0" applyBorder="1" applyAlignment="1">
      <alignment horizontal="right"/>
    </xf>
    <xf numFmtId="185" fontId="16" fillId="0" borderId="41" xfId="42" applyNumberFormat="1" applyFont="1" applyFill="1" applyBorder="1" applyAlignment="1">
      <alignment horizontal="center" vertical="center"/>
    </xf>
    <xf numFmtId="184" fontId="67" fillId="0" borderId="38" xfId="33" applyNumberFormat="1" applyFont="1" applyFill="1" applyBorder="1" applyAlignment="1">
      <alignment horizontal="center" vertical="center"/>
    </xf>
    <xf numFmtId="185" fontId="17" fillId="0" borderId="41" xfId="42" applyNumberFormat="1" applyFont="1" applyFill="1" applyBorder="1" applyAlignment="1">
      <alignment horizontal="center" vertical="center"/>
    </xf>
    <xf numFmtId="184" fontId="62" fillId="0" borderId="53" xfId="33" applyNumberFormat="1" applyFont="1" applyFill="1" applyBorder="1" applyAlignment="1">
      <alignment horizontal="center" vertical="center"/>
    </xf>
    <xf numFmtId="184" fontId="62" fillId="0" borderId="37" xfId="33" applyNumberFormat="1" applyFont="1" applyFill="1" applyBorder="1" applyAlignment="1">
      <alignment horizontal="center" vertical="center"/>
    </xf>
    <xf numFmtId="184" fontId="67" fillId="0" borderId="26" xfId="33" applyNumberFormat="1" applyFont="1" applyFill="1" applyBorder="1" applyAlignment="1">
      <alignment horizontal="center" vertical="center"/>
    </xf>
    <xf numFmtId="184" fontId="68" fillId="0" borderId="54" xfId="33" applyNumberFormat="1" applyFont="1" applyFill="1" applyBorder="1" applyAlignment="1">
      <alignment horizontal="center" vertical="center"/>
    </xf>
    <xf numFmtId="184" fontId="67" fillId="0" borderId="34" xfId="33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12" fillId="0" borderId="29" xfId="42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8" fillId="0" borderId="55" xfId="38" applyFont="1" applyFill="1" applyBorder="1" applyAlignment="1">
      <alignment horizontal="left" vertical="center" wrapText="1"/>
    </xf>
    <xf numFmtId="0" fontId="69" fillId="33" borderId="34" xfId="0" applyFont="1" applyFill="1" applyBorder="1" applyAlignment="1">
      <alignment horizontal="left" vertical="center" wrapText="1"/>
    </xf>
    <xf numFmtId="0" fontId="8" fillId="0" borderId="44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/>
    </xf>
    <xf numFmtId="0" fontId="8" fillId="0" borderId="56" xfId="35" applyFont="1" applyFill="1" applyBorder="1" applyAlignment="1">
      <alignment vertical="center"/>
    </xf>
    <xf numFmtId="184" fontId="62" fillId="0" borderId="47" xfId="33" applyNumberFormat="1" applyFont="1" applyFill="1" applyBorder="1" applyAlignment="1">
      <alignment horizontal="center" vertical="center"/>
    </xf>
    <xf numFmtId="4" fontId="10" fillId="0" borderId="28" xfId="41" applyNumberFormat="1" applyFont="1" applyFill="1" applyBorder="1" applyAlignment="1">
      <alignment vertical="center" wrapText="1"/>
    </xf>
    <xf numFmtId="184" fontId="62" fillId="0" borderId="57" xfId="33" applyNumberFormat="1" applyFont="1" applyFill="1" applyBorder="1" applyAlignment="1">
      <alignment horizontal="center" vertical="center"/>
    </xf>
    <xf numFmtId="184" fontId="9" fillId="0" borderId="24" xfId="35" applyNumberFormat="1" applyFont="1" applyFill="1" applyBorder="1" applyAlignment="1">
      <alignment horizontal="center" vertical="center"/>
    </xf>
    <xf numFmtId="184" fontId="62" fillId="0" borderId="49" xfId="33" applyNumberFormat="1" applyFont="1" applyFill="1" applyBorder="1" applyAlignment="1">
      <alignment horizontal="center" vertical="center"/>
    </xf>
    <xf numFmtId="184" fontId="62" fillId="0" borderId="58" xfId="33" applyNumberFormat="1" applyFont="1" applyFill="1" applyBorder="1" applyAlignment="1">
      <alignment horizontal="center" vertical="center"/>
    </xf>
    <xf numFmtId="184" fontId="9" fillId="0" borderId="22" xfId="43" applyNumberFormat="1" applyFont="1" applyFill="1" applyBorder="1" applyAlignment="1">
      <alignment horizontal="center" vertical="center"/>
    </xf>
    <xf numFmtId="185" fontId="9" fillId="0" borderId="36" xfId="42" applyNumberFormat="1" applyFont="1" applyFill="1" applyBorder="1" applyAlignment="1">
      <alignment horizontal="center" vertical="center"/>
    </xf>
    <xf numFmtId="184" fontId="62" fillId="0" borderId="36" xfId="33" applyNumberFormat="1" applyFont="1" applyFill="1" applyBorder="1" applyAlignment="1">
      <alignment horizontal="center" vertical="center"/>
    </xf>
    <xf numFmtId="0" fontId="67" fillId="0" borderId="34" xfId="33" applyFont="1" applyFill="1" applyBorder="1" applyAlignment="1">
      <alignment horizontal="center" vertical="center" wrapText="1"/>
    </xf>
    <xf numFmtId="0" fontId="0" fillId="0" borderId="27" xfId="33" applyFont="1" applyFill="1" applyBorder="1" applyAlignment="1">
      <alignment horizontal="center" vertical="center"/>
    </xf>
    <xf numFmtId="0" fontId="9" fillId="0" borderId="59" xfId="38" applyFont="1" applyFill="1" applyBorder="1" applyAlignment="1">
      <alignment horizontal="left" vertical="center" wrapText="1"/>
    </xf>
    <xf numFmtId="4" fontId="8" fillId="0" borderId="22" xfId="41" applyNumberFormat="1" applyFont="1" applyFill="1" applyBorder="1" applyAlignment="1">
      <alignment horizontal="center" vertical="center" wrapText="1"/>
    </xf>
    <xf numFmtId="4" fontId="8" fillId="0" borderId="22" xfId="36" applyNumberFormat="1" applyFont="1" applyFill="1" applyBorder="1" applyAlignment="1">
      <alignment horizontal="center" vertical="center" wrapText="1"/>
    </xf>
    <xf numFmtId="0" fontId="12" fillId="0" borderId="60" xfId="35" applyFont="1" applyFill="1" applyBorder="1" applyAlignment="1">
      <alignment vertical="center"/>
    </xf>
    <xf numFmtId="0" fontId="12" fillId="0" borderId="28" xfId="35" applyFont="1" applyFill="1" applyBorder="1" applyAlignment="1">
      <alignment vertical="center"/>
    </xf>
    <xf numFmtId="0" fontId="62" fillId="0" borderId="22" xfId="33" applyFont="1" applyFill="1" applyBorder="1" applyAlignment="1">
      <alignment horizontal="center" vertical="center" wrapText="1"/>
    </xf>
    <xf numFmtId="0" fontId="8" fillId="0" borderId="22" xfId="42" applyFont="1" applyFill="1" applyBorder="1" applyAlignment="1">
      <alignment horizontal="center"/>
    </xf>
    <xf numFmtId="0" fontId="8" fillId="0" borderId="28" xfId="42" applyFont="1" applyFill="1" applyBorder="1" applyAlignment="1">
      <alignment horizontal="center"/>
    </xf>
    <xf numFmtId="0" fontId="8" fillId="0" borderId="36" xfId="42" applyFont="1" applyFill="1" applyBorder="1" applyAlignment="1">
      <alignment horizontal="center"/>
    </xf>
    <xf numFmtId="1" fontId="70" fillId="0" borderId="38" xfId="33" applyNumberFormat="1" applyFont="1" applyFill="1" applyBorder="1" applyAlignment="1">
      <alignment horizontal="center" vertical="center"/>
    </xf>
    <xf numFmtId="0" fontId="70" fillId="0" borderId="61" xfId="33" applyFont="1" applyFill="1" applyBorder="1" applyAlignment="1">
      <alignment horizontal="center" vertical="center"/>
    </xf>
    <xf numFmtId="3" fontId="70" fillId="0" borderId="34" xfId="33" applyNumberFormat="1" applyFont="1" applyFill="1" applyBorder="1" applyAlignment="1">
      <alignment horizontal="center" vertical="center"/>
    </xf>
    <xf numFmtId="0" fontId="71" fillId="0" borderId="38" xfId="33" applyFont="1" applyFill="1" applyBorder="1" applyAlignment="1">
      <alignment horizontal="center" vertical="center"/>
    </xf>
    <xf numFmtId="0" fontId="62" fillId="0" borderId="46" xfId="33" applyFont="1" applyFill="1" applyBorder="1" applyAlignment="1">
      <alignment horizontal="center"/>
    </xf>
    <xf numFmtId="0" fontId="62" fillId="0" borderId="52" xfId="33" applyFont="1" applyFill="1" applyBorder="1" applyAlignment="1">
      <alignment horizontal="center"/>
    </xf>
    <xf numFmtId="0" fontId="62" fillId="0" borderId="13" xfId="33" applyFont="1" applyFill="1" applyBorder="1" applyAlignment="1">
      <alignment horizontal="center"/>
    </xf>
    <xf numFmtId="184" fontId="62" fillId="0" borderId="0" xfId="33" applyNumberFormat="1" applyFont="1" applyFill="1" applyBorder="1" applyAlignment="1">
      <alignment horizontal="center" vertical="center"/>
    </xf>
    <xf numFmtId="184" fontId="62" fillId="0" borderId="56" xfId="33" applyNumberFormat="1" applyFont="1" applyFill="1" applyBorder="1" applyAlignment="1">
      <alignment horizontal="center" vertical="center"/>
    </xf>
    <xf numFmtId="4" fontId="10" fillId="0" borderId="62" xfId="36" applyNumberFormat="1" applyFont="1" applyFill="1" applyBorder="1" applyAlignment="1">
      <alignment horizontal="center" vertical="center" wrapText="1"/>
    </xf>
    <xf numFmtId="4" fontId="10" fillId="0" borderId="63" xfId="36" applyNumberFormat="1" applyFont="1" applyFill="1" applyBorder="1" applyAlignment="1">
      <alignment horizontal="center" vertical="center" wrapText="1"/>
    </xf>
    <xf numFmtId="0" fontId="67" fillId="0" borderId="64" xfId="33" applyFont="1" applyFill="1" applyBorder="1" applyAlignment="1">
      <alignment vertical="center" wrapText="1"/>
    </xf>
    <xf numFmtId="0" fontId="67" fillId="0" borderId="53" xfId="33" applyFont="1" applyFill="1" applyBorder="1" applyAlignment="1">
      <alignment vertical="center" wrapText="1"/>
    </xf>
    <xf numFmtId="0" fontId="63" fillId="0" borderId="51" xfId="0" applyFont="1" applyBorder="1" applyAlignment="1">
      <alignment horizontal="center" vertical="center" wrapText="1"/>
    </xf>
    <xf numFmtId="4" fontId="19" fillId="0" borderId="65" xfId="41" applyNumberFormat="1" applyFont="1" applyFill="1" applyBorder="1" applyAlignment="1">
      <alignment horizontal="center" vertical="center" wrapText="1"/>
    </xf>
    <xf numFmtId="4" fontId="19" fillId="0" borderId="66" xfId="41" applyNumberFormat="1" applyFont="1" applyFill="1" applyBorder="1" applyAlignment="1">
      <alignment horizontal="center" vertical="center" wrapText="1"/>
    </xf>
    <xf numFmtId="4" fontId="19" fillId="0" borderId="34" xfId="41" applyNumberFormat="1" applyFont="1" applyFill="1" applyBorder="1" applyAlignment="1">
      <alignment horizontal="center" vertical="center" wrapText="1"/>
    </xf>
    <xf numFmtId="0" fontId="65" fillId="0" borderId="67" xfId="33" applyFont="1" applyFill="1" applyBorder="1" applyAlignment="1">
      <alignment horizontal="center" vertical="center" wrapText="1"/>
    </xf>
    <xf numFmtId="0" fontId="65" fillId="0" borderId="68" xfId="33" applyFont="1" applyFill="1" applyBorder="1" applyAlignment="1">
      <alignment horizontal="center" vertical="center" wrapText="1"/>
    </xf>
    <xf numFmtId="0" fontId="65" fillId="0" borderId="58" xfId="33" applyFont="1" applyFill="1" applyBorder="1" applyAlignment="1">
      <alignment horizontal="center" vertical="center" wrapText="1"/>
    </xf>
    <xf numFmtId="0" fontId="65" fillId="0" borderId="69" xfId="33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zoomScalePageLayoutView="0" workbookViewId="0" topLeftCell="A1">
      <selection activeCell="K11" sqref="K11"/>
    </sheetView>
  </sheetViews>
  <sheetFormatPr defaultColWidth="9.140625" defaultRowHeight="12.75" customHeight="1"/>
  <cols>
    <col min="1" max="1" width="5.421875" style="1" customWidth="1"/>
    <col min="2" max="2" width="53.8515625" style="1" customWidth="1"/>
    <col min="3" max="4" width="12.7109375" style="1" customWidth="1"/>
    <col min="5" max="5" width="13.57421875" style="1" customWidth="1"/>
    <col min="6" max="6" width="10.7109375" style="54" customWidth="1"/>
    <col min="7" max="7" width="10.7109375" style="1" customWidth="1"/>
    <col min="8" max="8" width="12.28125" style="85" customWidth="1"/>
    <col min="9" max="9" width="11.7109375" style="85" customWidth="1"/>
    <col min="10" max="16384" width="9.140625" style="1" customWidth="1"/>
  </cols>
  <sheetData>
    <row r="1" spans="2:9" ht="15" customHeight="1">
      <c r="B1" s="108"/>
      <c r="C1" s="91"/>
      <c r="D1" s="91"/>
      <c r="E1" s="91"/>
      <c r="F1" s="92"/>
      <c r="G1" s="93"/>
      <c r="H1" s="94"/>
      <c r="I1" s="94"/>
    </row>
    <row r="2" spans="2:9" ht="15" customHeight="1">
      <c r="B2" s="109"/>
      <c r="C2" s="96"/>
      <c r="D2" s="96"/>
      <c r="E2" s="96"/>
      <c r="F2" s="97"/>
      <c r="G2" s="93"/>
      <c r="H2" s="94"/>
      <c r="I2" s="68" t="s">
        <v>20</v>
      </c>
    </row>
    <row r="3" spans="2:9" ht="2.25" customHeight="1">
      <c r="B3" s="110"/>
      <c r="C3" s="98"/>
      <c r="D3" s="98"/>
      <c r="E3" s="98"/>
      <c r="F3" s="99"/>
      <c r="G3" s="93"/>
      <c r="H3" s="94"/>
      <c r="I3" s="95"/>
    </row>
    <row r="4" spans="2:9" ht="15">
      <c r="B4" s="110"/>
      <c r="C4" s="98"/>
      <c r="D4" s="98"/>
      <c r="E4" s="98"/>
      <c r="F4" s="99"/>
      <c r="G4" s="93"/>
      <c r="H4" s="94"/>
      <c r="I4" s="69" t="s">
        <v>18</v>
      </c>
    </row>
    <row r="5" spans="2:9" ht="15">
      <c r="B5" s="110"/>
      <c r="C5" s="98"/>
      <c r="D5" s="98"/>
      <c r="E5" s="98"/>
      <c r="F5" s="99"/>
      <c r="G5" s="93"/>
      <c r="H5" s="94"/>
      <c r="I5" s="69" t="s">
        <v>19</v>
      </c>
    </row>
    <row r="6" spans="2:9" ht="12.75" customHeight="1">
      <c r="B6" s="110"/>
      <c r="C6" s="98"/>
      <c r="D6" s="98"/>
      <c r="E6" s="98"/>
      <c r="F6" s="99"/>
      <c r="G6" s="93"/>
      <c r="H6" s="94"/>
      <c r="I6" s="69" t="s">
        <v>113</v>
      </c>
    </row>
    <row r="7" spans="1:9" ht="12.75" customHeight="1">
      <c r="A7" s="32"/>
      <c r="B7" s="33"/>
      <c r="C7" s="33"/>
      <c r="D7" s="33"/>
      <c r="E7" s="33"/>
      <c r="F7" s="52"/>
      <c r="G7" s="93"/>
      <c r="H7" s="94"/>
      <c r="I7" s="69" t="s">
        <v>112</v>
      </c>
    </row>
    <row r="8" spans="1:10" ht="49.5" customHeight="1">
      <c r="A8" s="151" t="s">
        <v>107</v>
      </c>
      <c r="B8" s="151"/>
      <c r="C8" s="151"/>
      <c r="D8" s="151"/>
      <c r="E8" s="151"/>
      <c r="F8" s="151"/>
      <c r="G8" s="151"/>
      <c r="H8" s="151"/>
      <c r="I8" s="151"/>
      <c r="J8" s="36"/>
    </row>
    <row r="9" spans="1:9" ht="8.25" customHeight="1" thickBot="1">
      <c r="A9" s="32"/>
      <c r="B9" s="33"/>
      <c r="C9" s="33"/>
      <c r="D9" s="33"/>
      <c r="E9" s="33"/>
      <c r="F9" s="52"/>
      <c r="G9" s="3"/>
      <c r="H9" s="86"/>
      <c r="I9" s="86"/>
    </row>
    <row r="10" spans="1:10" ht="63.75" customHeight="1" thickBot="1">
      <c r="A10" s="35"/>
      <c r="B10" s="147" t="s">
        <v>78</v>
      </c>
      <c r="C10" s="127" t="s">
        <v>104</v>
      </c>
      <c r="D10" s="149" t="s">
        <v>105</v>
      </c>
      <c r="E10" s="150"/>
      <c r="F10" s="152" t="s">
        <v>88</v>
      </c>
      <c r="G10" s="154" t="s">
        <v>87</v>
      </c>
      <c r="H10" s="155" t="s">
        <v>109</v>
      </c>
      <c r="I10" s="157" t="s">
        <v>89</v>
      </c>
      <c r="J10" s="2"/>
    </row>
    <row r="11" spans="1:10" ht="69" customHeight="1" thickBot="1">
      <c r="A11" s="34" t="s">
        <v>0</v>
      </c>
      <c r="B11" s="148"/>
      <c r="C11" s="56" t="s">
        <v>76</v>
      </c>
      <c r="D11" s="56" t="s">
        <v>76</v>
      </c>
      <c r="E11" s="50" t="s">
        <v>96</v>
      </c>
      <c r="F11" s="153"/>
      <c r="G11" s="154"/>
      <c r="H11" s="156"/>
      <c r="I11" s="158"/>
      <c r="J11" s="2"/>
    </row>
    <row r="12" spans="1:10" ht="15" customHeight="1" thickBot="1">
      <c r="A12" s="27">
        <v>1</v>
      </c>
      <c r="B12" s="29">
        <v>2</v>
      </c>
      <c r="C12" s="27">
        <v>3</v>
      </c>
      <c r="D12" s="27">
        <v>4</v>
      </c>
      <c r="E12" s="44">
        <v>5</v>
      </c>
      <c r="F12" s="59">
        <v>6</v>
      </c>
      <c r="G12" s="81">
        <v>7</v>
      </c>
      <c r="H12" s="141" t="s">
        <v>110</v>
      </c>
      <c r="I12" s="141" t="s">
        <v>111</v>
      </c>
      <c r="J12" s="2"/>
    </row>
    <row r="13" spans="1:10" ht="32.25" customHeight="1" thickBot="1">
      <c r="A13" s="27"/>
      <c r="B13" s="111" t="s">
        <v>77</v>
      </c>
      <c r="C13" s="57">
        <f>SUM(C14,C35)</f>
        <v>185430.1</v>
      </c>
      <c r="D13" s="57">
        <f>SUM(D14,D35)</f>
        <v>193373.10000000003</v>
      </c>
      <c r="E13" s="57">
        <f>SUM(E14,E35)</f>
        <v>490523</v>
      </c>
      <c r="F13" s="58">
        <f>D13/E13*100</f>
        <v>39.42182119900597</v>
      </c>
      <c r="G13" s="79">
        <f>D13/C13*100</f>
        <v>104.28355482739859</v>
      </c>
      <c r="H13" s="87">
        <f>D13-E13</f>
        <v>-297149.89999999997</v>
      </c>
      <c r="I13" s="88">
        <f>D13-C13</f>
        <v>7943.000000000029</v>
      </c>
      <c r="J13" s="2"/>
    </row>
    <row r="14" spans="1:10" ht="39.75" customHeight="1" thickBot="1">
      <c r="A14" s="16"/>
      <c r="B14" s="28" t="s">
        <v>86</v>
      </c>
      <c r="C14" s="45">
        <f>C15+C22+C26+C30+C31</f>
        <v>235890.6</v>
      </c>
      <c r="D14" s="45">
        <f aca="true" t="shared" si="0" ref="D14:I14">D15+D22+D26+D30+D31</f>
        <v>299481.4</v>
      </c>
      <c r="E14" s="45">
        <f t="shared" si="0"/>
        <v>353026.4</v>
      </c>
      <c r="F14" s="58">
        <f aca="true" t="shared" si="1" ref="F14:F35">D14/E14*100</f>
        <v>84.83257909323495</v>
      </c>
      <c r="G14" s="79">
        <f>D14/C14*100</f>
        <v>126.95775075395119</v>
      </c>
      <c r="H14" s="45">
        <f t="shared" si="0"/>
        <v>-53544.99999999999</v>
      </c>
      <c r="I14" s="26">
        <f t="shared" si="0"/>
        <v>63590.8</v>
      </c>
      <c r="J14" s="2"/>
    </row>
    <row r="15" spans="1:10" ht="34.5" customHeight="1" thickBot="1">
      <c r="A15" s="37"/>
      <c r="B15" s="112" t="s">
        <v>69</v>
      </c>
      <c r="C15" s="45">
        <f>SUM(C16,C17,C18,C19,C20,C21,C25,C27,C28,C29,C32)</f>
        <v>47589.99999999999</v>
      </c>
      <c r="D15" s="45">
        <f aca="true" t="shared" si="2" ref="D15:I15">SUM(D16,D17,D18,D19,D20,D21,D25,D27,D28,D29,D32)</f>
        <v>68294.7</v>
      </c>
      <c r="E15" s="45">
        <f t="shared" si="2"/>
        <v>121603.20000000001</v>
      </c>
      <c r="F15" s="58">
        <f t="shared" si="1"/>
        <v>56.161926659824736</v>
      </c>
      <c r="G15" s="79">
        <f>D15/C15*100</f>
        <v>143.50640890943478</v>
      </c>
      <c r="H15" s="45">
        <f t="shared" si="2"/>
        <v>-53308.49999999999</v>
      </c>
      <c r="I15" s="26">
        <f t="shared" si="2"/>
        <v>20704.700000000004</v>
      </c>
      <c r="J15" s="2"/>
    </row>
    <row r="16" spans="1:10" ht="39.75" customHeight="1" thickBot="1">
      <c r="A16" s="38">
        <v>1</v>
      </c>
      <c r="B16" s="42" t="s">
        <v>11</v>
      </c>
      <c r="C16" s="46">
        <v>971.9</v>
      </c>
      <c r="D16" s="25">
        <v>774.2</v>
      </c>
      <c r="E16" s="40">
        <v>0</v>
      </c>
      <c r="F16" s="58" t="e">
        <f t="shared" si="1"/>
        <v>#DIV/0!</v>
      </c>
      <c r="G16" s="79">
        <f aca="true" t="shared" si="3" ref="G16:G94">D16/C16*100</f>
        <v>79.65840107006895</v>
      </c>
      <c r="H16" s="87">
        <f aca="true" t="shared" si="4" ref="H16:H32">D16-E16</f>
        <v>774.2</v>
      </c>
      <c r="I16" s="88">
        <f aca="true" t="shared" si="5" ref="I16:I95">D16-C16</f>
        <v>-197.69999999999993</v>
      </c>
      <c r="J16" s="2"/>
    </row>
    <row r="17" spans="1:10" ht="36" customHeight="1" thickBot="1">
      <c r="A17" s="39">
        <v>2</v>
      </c>
      <c r="B17" s="43" t="s">
        <v>1</v>
      </c>
      <c r="C17" s="47">
        <v>12671.3</v>
      </c>
      <c r="D17" s="19">
        <v>9392</v>
      </c>
      <c r="E17" s="41">
        <v>0</v>
      </c>
      <c r="F17" s="58" t="e">
        <f t="shared" si="1"/>
        <v>#DIV/0!</v>
      </c>
      <c r="G17" s="79">
        <f t="shared" si="3"/>
        <v>74.1202560116168</v>
      </c>
      <c r="H17" s="87">
        <f t="shared" si="4"/>
        <v>9392</v>
      </c>
      <c r="I17" s="88">
        <f t="shared" si="5"/>
        <v>-3279.2999999999993</v>
      </c>
      <c r="J17" s="2"/>
    </row>
    <row r="18" spans="1:10" ht="27" customHeight="1" thickBot="1">
      <c r="A18" s="38">
        <v>3</v>
      </c>
      <c r="B18" s="43" t="s">
        <v>97</v>
      </c>
      <c r="C18" s="47">
        <v>0</v>
      </c>
      <c r="D18" s="19">
        <v>2957.4</v>
      </c>
      <c r="E18" s="41">
        <v>32921.6</v>
      </c>
      <c r="F18" s="58">
        <f t="shared" si="1"/>
        <v>8.98315999222395</v>
      </c>
      <c r="G18" s="79" t="e">
        <f t="shared" si="3"/>
        <v>#DIV/0!</v>
      </c>
      <c r="H18" s="87">
        <f t="shared" si="4"/>
        <v>-29964.199999999997</v>
      </c>
      <c r="I18" s="88">
        <f t="shared" si="5"/>
        <v>2957.4</v>
      </c>
      <c r="J18" s="2"/>
    </row>
    <row r="19" spans="1:10" ht="24" customHeight="1" thickBot="1">
      <c r="A19" s="39">
        <v>4</v>
      </c>
      <c r="B19" s="43" t="s">
        <v>10</v>
      </c>
      <c r="C19" s="47">
        <v>16798.1</v>
      </c>
      <c r="D19" s="19">
        <v>20831.7</v>
      </c>
      <c r="E19" s="41">
        <v>41087.3</v>
      </c>
      <c r="F19" s="58">
        <f t="shared" si="1"/>
        <v>50.70106821329219</v>
      </c>
      <c r="G19" s="79">
        <f t="shared" si="3"/>
        <v>124.01223947946495</v>
      </c>
      <c r="H19" s="87">
        <f t="shared" si="4"/>
        <v>-20255.600000000002</v>
      </c>
      <c r="I19" s="88">
        <f t="shared" si="5"/>
        <v>4033.600000000002</v>
      </c>
      <c r="J19" s="2"/>
    </row>
    <row r="20" spans="1:10" ht="22.5" customHeight="1" thickBot="1">
      <c r="A20" s="38">
        <v>5</v>
      </c>
      <c r="B20" s="43" t="s">
        <v>12</v>
      </c>
      <c r="C20" s="47">
        <v>1403</v>
      </c>
      <c r="D20" s="19">
        <v>1011.1</v>
      </c>
      <c r="E20" s="41">
        <v>1209.1</v>
      </c>
      <c r="F20" s="100">
        <f t="shared" si="1"/>
        <v>83.62418327681748</v>
      </c>
      <c r="G20" s="79">
        <f t="shared" si="3"/>
        <v>72.06699928724163</v>
      </c>
      <c r="H20" s="101">
        <f t="shared" si="4"/>
        <v>-197.9999999999999</v>
      </c>
      <c r="I20" s="88">
        <f t="shared" si="5"/>
        <v>-391.9</v>
      </c>
      <c r="J20" s="2"/>
    </row>
    <row r="21" spans="1:10" ht="26.25" customHeight="1" thickBot="1">
      <c r="A21" s="39">
        <v>6</v>
      </c>
      <c r="B21" s="43" t="s">
        <v>9</v>
      </c>
      <c r="C21" s="47">
        <v>1495.6</v>
      </c>
      <c r="D21" s="19">
        <v>1797</v>
      </c>
      <c r="E21" s="41">
        <v>1400</v>
      </c>
      <c r="F21" s="100">
        <f t="shared" si="1"/>
        <v>128.35714285714286</v>
      </c>
      <c r="G21" s="79">
        <f t="shared" si="3"/>
        <v>120.15244717838995</v>
      </c>
      <c r="H21" s="101">
        <f t="shared" si="4"/>
        <v>397</v>
      </c>
      <c r="I21" s="88">
        <f t="shared" si="5"/>
        <v>301.4000000000001</v>
      </c>
      <c r="J21" s="2"/>
    </row>
    <row r="22" spans="1:10" ht="39" customHeight="1" thickBot="1">
      <c r="A22" s="38">
        <v>7</v>
      </c>
      <c r="B22" s="43" t="s">
        <v>81</v>
      </c>
      <c r="C22" s="19">
        <f>SUM(C23,C24)</f>
        <v>185837.2</v>
      </c>
      <c r="D22" s="19">
        <f>SUM(D23,D24)</f>
        <v>224654.7</v>
      </c>
      <c r="E22" s="41">
        <f>SUM(E23,E24)</f>
        <v>224654.7</v>
      </c>
      <c r="F22" s="58">
        <f t="shared" si="1"/>
        <v>100</v>
      </c>
      <c r="G22" s="79">
        <f t="shared" si="3"/>
        <v>120.88790618885777</v>
      </c>
      <c r="H22" s="87">
        <f t="shared" si="4"/>
        <v>0</v>
      </c>
      <c r="I22" s="88">
        <f t="shared" si="5"/>
        <v>38817.5</v>
      </c>
      <c r="J22" s="2"/>
    </row>
    <row r="23" spans="1:10" ht="34.5" customHeight="1" thickBot="1">
      <c r="A23" s="39">
        <v>8</v>
      </c>
      <c r="B23" s="48" t="s">
        <v>79</v>
      </c>
      <c r="C23" s="47">
        <v>185837.2</v>
      </c>
      <c r="D23" s="19">
        <v>224654.7</v>
      </c>
      <c r="E23" s="41">
        <v>224654.7</v>
      </c>
      <c r="F23" s="58">
        <f t="shared" si="1"/>
        <v>100</v>
      </c>
      <c r="G23" s="79">
        <f t="shared" si="3"/>
        <v>120.88790618885777</v>
      </c>
      <c r="H23" s="87">
        <f t="shared" si="4"/>
        <v>0</v>
      </c>
      <c r="I23" s="88">
        <f t="shared" si="5"/>
        <v>38817.5</v>
      </c>
      <c r="J23" s="2"/>
    </row>
    <row r="24" spans="1:10" ht="44.25" customHeight="1" thickBot="1">
      <c r="A24" s="38">
        <v>9</v>
      </c>
      <c r="B24" s="48" t="s">
        <v>80</v>
      </c>
      <c r="C24" s="47">
        <v>0</v>
      </c>
      <c r="D24" s="19">
        <v>0</v>
      </c>
      <c r="E24" s="41">
        <v>0</v>
      </c>
      <c r="F24" s="58">
        <v>0</v>
      </c>
      <c r="G24" s="79">
        <v>0</v>
      </c>
      <c r="H24" s="87">
        <f t="shared" si="4"/>
        <v>0</v>
      </c>
      <c r="I24" s="88">
        <f t="shared" si="5"/>
        <v>0</v>
      </c>
      <c r="J24" s="2"/>
    </row>
    <row r="25" spans="1:10" ht="21.75" customHeight="1" thickBot="1">
      <c r="A25" s="39">
        <v>10</v>
      </c>
      <c r="B25" s="43" t="s">
        <v>13</v>
      </c>
      <c r="C25" s="47">
        <v>6501.9</v>
      </c>
      <c r="D25" s="19">
        <v>8122.6</v>
      </c>
      <c r="E25" s="41">
        <v>26765.6</v>
      </c>
      <c r="F25" s="100">
        <f t="shared" si="1"/>
        <v>30.347162028872887</v>
      </c>
      <c r="G25" s="79">
        <f t="shared" si="3"/>
        <v>124.92655992863627</v>
      </c>
      <c r="H25" s="101">
        <f t="shared" si="4"/>
        <v>-18643</v>
      </c>
      <c r="I25" s="88">
        <f t="shared" si="5"/>
        <v>1620.7000000000007</v>
      </c>
      <c r="J25" s="2"/>
    </row>
    <row r="26" spans="1:10" ht="68.25" customHeight="1" thickBot="1">
      <c r="A26" s="38">
        <v>11</v>
      </c>
      <c r="B26" s="43" t="s">
        <v>2</v>
      </c>
      <c r="C26" s="47">
        <v>2463.4</v>
      </c>
      <c r="D26" s="19">
        <v>2463.4</v>
      </c>
      <c r="E26" s="41">
        <v>2463.4</v>
      </c>
      <c r="F26" s="58">
        <f t="shared" si="1"/>
        <v>100</v>
      </c>
      <c r="G26" s="79">
        <f t="shared" si="3"/>
        <v>100</v>
      </c>
      <c r="H26" s="87">
        <f t="shared" si="4"/>
        <v>0</v>
      </c>
      <c r="I26" s="88">
        <f t="shared" si="5"/>
        <v>0</v>
      </c>
      <c r="J26" s="2"/>
    </row>
    <row r="27" spans="1:10" ht="77.25" customHeight="1" thickBot="1">
      <c r="A27" s="39">
        <v>12</v>
      </c>
      <c r="B27" s="49" t="s">
        <v>68</v>
      </c>
      <c r="C27" s="47">
        <v>0</v>
      </c>
      <c r="D27" s="19">
        <v>38</v>
      </c>
      <c r="E27" s="41">
        <v>0</v>
      </c>
      <c r="F27" s="58" t="e">
        <f t="shared" si="1"/>
        <v>#DIV/0!</v>
      </c>
      <c r="G27" s="79" t="e">
        <f t="shared" si="3"/>
        <v>#DIV/0!</v>
      </c>
      <c r="H27" s="87">
        <f t="shared" si="4"/>
        <v>38</v>
      </c>
      <c r="I27" s="88">
        <f t="shared" si="5"/>
        <v>38</v>
      </c>
      <c r="J27" s="2"/>
    </row>
    <row r="28" spans="1:10" ht="20.25" customHeight="1" thickBot="1">
      <c r="A28" s="38">
        <v>13</v>
      </c>
      <c r="B28" s="43" t="s">
        <v>14</v>
      </c>
      <c r="C28" s="47">
        <v>7197</v>
      </c>
      <c r="D28" s="19">
        <v>14555.3</v>
      </c>
      <c r="E28" s="41">
        <v>17181.6</v>
      </c>
      <c r="F28" s="58">
        <f t="shared" si="1"/>
        <v>84.71446198258602</v>
      </c>
      <c r="G28" s="79">
        <f t="shared" si="3"/>
        <v>202.2412116159511</v>
      </c>
      <c r="H28" s="87">
        <f t="shared" si="4"/>
        <v>-2626.2999999999993</v>
      </c>
      <c r="I28" s="88">
        <f t="shared" si="5"/>
        <v>7358.299999999999</v>
      </c>
      <c r="J28" s="2"/>
    </row>
    <row r="29" spans="1:10" ht="63.75" customHeight="1" thickBot="1">
      <c r="A29" s="39">
        <v>14</v>
      </c>
      <c r="B29" s="49" t="s">
        <v>67</v>
      </c>
      <c r="C29" s="47"/>
      <c r="D29" s="19">
        <v>200</v>
      </c>
      <c r="E29" s="41">
        <v>0</v>
      </c>
      <c r="F29" s="58" t="e">
        <f t="shared" si="1"/>
        <v>#DIV/0!</v>
      </c>
      <c r="G29" s="79">
        <v>0</v>
      </c>
      <c r="H29" s="87">
        <f t="shared" si="4"/>
        <v>200</v>
      </c>
      <c r="I29" s="88">
        <f t="shared" si="5"/>
        <v>200</v>
      </c>
      <c r="J29" s="2"/>
    </row>
    <row r="30" spans="1:10" ht="24.75" customHeight="1" thickBot="1">
      <c r="A30" s="38">
        <v>15</v>
      </c>
      <c r="B30" s="129" t="s">
        <v>98</v>
      </c>
      <c r="C30" s="47"/>
      <c r="D30" s="19">
        <v>1568.6</v>
      </c>
      <c r="E30" s="41">
        <v>1805.1</v>
      </c>
      <c r="F30" s="58">
        <f t="shared" si="1"/>
        <v>86.89823278488727</v>
      </c>
      <c r="G30" s="79"/>
      <c r="H30" s="87">
        <f t="shared" si="4"/>
        <v>-236.5</v>
      </c>
      <c r="I30" s="88">
        <f t="shared" si="5"/>
        <v>1568.6</v>
      </c>
      <c r="J30" s="2"/>
    </row>
    <row r="31" spans="1:10" ht="24" customHeight="1" thickBot="1">
      <c r="A31" s="39">
        <v>16</v>
      </c>
      <c r="B31" s="129" t="s">
        <v>99</v>
      </c>
      <c r="C31" s="47"/>
      <c r="D31" s="19">
        <v>2500</v>
      </c>
      <c r="E31" s="41">
        <v>2500</v>
      </c>
      <c r="F31" s="58">
        <f t="shared" si="1"/>
        <v>100</v>
      </c>
      <c r="G31" s="79"/>
      <c r="H31" s="87">
        <f t="shared" si="4"/>
        <v>0</v>
      </c>
      <c r="I31" s="88">
        <f t="shared" si="5"/>
        <v>2500</v>
      </c>
      <c r="J31" s="2"/>
    </row>
    <row r="32" spans="1:10" ht="49.5" customHeight="1" thickBot="1">
      <c r="A32" s="38">
        <v>17</v>
      </c>
      <c r="B32" s="43" t="s">
        <v>15</v>
      </c>
      <c r="C32" s="47">
        <v>551.2</v>
      </c>
      <c r="D32" s="19">
        <v>8615.4</v>
      </c>
      <c r="E32" s="41">
        <v>1038</v>
      </c>
      <c r="F32" s="58">
        <f t="shared" si="1"/>
        <v>829.9999999999999</v>
      </c>
      <c r="G32" s="79">
        <f t="shared" si="3"/>
        <v>1563.0261248185775</v>
      </c>
      <c r="H32" s="87">
        <f t="shared" si="4"/>
        <v>7577.4</v>
      </c>
      <c r="I32" s="88">
        <f t="shared" si="5"/>
        <v>8064.2</v>
      </c>
      <c r="J32" s="2"/>
    </row>
    <row r="33" spans="1:10" ht="39" customHeight="1" thickBot="1">
      <c r="A33" s="39">
        <v>18</v>
      </c>
      <c r="B33" s="43" t="s">
        <v>16</v>
      </c>
      <c r="C33" s="47"/>
      <c r="D33" s="19"/>
      <c r="E33" s="41">
        <v>74100</v>
      </c>
      <c r="F33" s="58">
        <f t="shared" si="1"/>
        <v>0</v>
      </c>
      <c r="G33" s="79" t="e">
        <f t="shared" si="3"/>
        <v>#DIV/0!</v>
      </c>
      <c r="H33" s="87"/>
      <c r="I33" s="88">
        <f t="shared" si="5"/>
        <v>0</v>
      </c>
      <c r="J33" s="2"/>
    </row>
    <row r="34" spans="1:10" ht="21.75" customHeight="1" thickBot="1">
      <c r="A34" s="38">
        <v>19</v>
      </c>
      <c r="B34" s="55" t="s">
        <v>84</v>
      </c>
      <c r="C34" s="26">
        <v>-880.8</v>
      </c>
      <c r="D34" s="26">
        <v>-4305.1</v>
      </c>
      <c r="E34" s="26">
        <v>0</v>
      </c>
      <c r="F34" s="58">
        <v>0</v>
      </c>
      <c r="G34" s="79">
        <f t="shared" si="3"/>
        <v>488.7715712988193</v>
      </c>
      <c r="H34" s="87"/>
      <c r="I34" s="88">
        <f t="shared" si="5"/>
        <v>-3424.3</v>
      </c>
      <c r="J34" s="2"/>
    </row>
    <row r="35" spans="1:10" ht="20.25" customHeight="1" thickBot="1">
      <c r="A35" s="39">
        <v>20</v>
      </c>
      <c r="B35" s="60" t="s">
        <v>82</v>
      </c>
      <c r="C35" s="128">
        <v>-50460.5</v>
      </c>
      <c r="D35" s="62">
        <v>-106108.3</v>
      </c>
      <c r="E35" s="61">
        <v>137496.6</v>
      </c>
      <c r="F35" s="58">
        <f t="shared" si="1"/>
        <v>-77.17158097000217</v>
      </c>
      <c r="G35" s="82">
        <f t="shared" si="3"/>
        <v>210.2799219191249</v>
      </c>
      <c r="H35" s="87"/>
      <c r="I35" s="88">
        <f t="shared" si="5"/>
        <v>-55647.8</v>
      </c>
      <c r="J35" s="2"/>
    </row>
    <row r="36" spans="1:10" ht="20.25" customHeight="1" thickBot="1">
      <c r="A36" s="37"/>
      <c r="B36" s="63" t="s">
        <v>17</v>
      </c>
      <c r="C36" s="128"/>
      <c r="D36" s="64"/>
      <c r="E36" s="65"/>
      <c r="F36" s="66"/>
      <c r="G36" s="83"/>
      <c r="H36" s="89"/>
      <c r="I36" s="88">
        <f t="shared" si="5"/>
        <v>0</v>
      </c>
      <c r="J36" s="2"/>
    </row>
    <row r="37" spans="1:10" ht="50.25" customHeight="1" thickBot="1">
      <c r="A37" s="132" t="s">
        <v>85</v>
      </c>
      <c r="B37" s="133"/>
      <c r="C37" s="133"/>
      <c r="D37" s="133"/>
      <c r="E37" s="133"/>
      <c r="F37" s="145"/>
      <c r="G37" s="145"/>
      <c r="H37" s="145"/>
      <c r="I37" s="145"/>
      <c r="J37" s="146"/>
    </row>
    <row r="38" spans="1:10" ht="144.75" customHeight="1" thickBot="1">
      <c r="A38" s="16"/>
      <c r="B38" s="30" t="s">
        <v>3</v>
      </c>
      <c r="C38" s="51" t="s">
        <v>90</v>
      </c>
      <c r="D38" s="51" t="s">
        <v>91</v>
      </c>
      <c r="E38" s="50" t="s">
        <v>92</v>
      </c>
      <c r="F38" s="67" t="s">
        <v>93</v>
      </c>
      <c r="G38" s="67" t="s">
        <v>94</v>
      </c>
      <c r="H38" s="84" t="s">
        <v>101</v>
      </c>
      <c r="I38" s="134" t="s">
        <v>102</v>
      </c>
      <c r="J38" s="2"/>
    </row>
    <row r="39" spans="1:10" ht="15" customHeight="1" thickBot="1">
      <c r="A39" s="135">
        <v>1</v>
      </c>
      <c r="B39" s="136">
        <v>2</v>
      </c>
      <c r="C39" s="135">
        <v>3</v>
      </c>
      <c r="D39" s="135">
        <v>4</v>
      </c>
      <c r="E39" s="135">
        <v>5</v>
      </c>
      <c r="F39" s="137">
        <v>6</v>
      </c>
      <c r="G39" s="138">
        <v>7</v>
      </c>
      <c r="H39" s="139">
        <v>8</v>
      </c>
      <c r="I39" s="140">
        <v>9</v>
      </c>
      <c r="J39" s="2"/>
    </row>
    <row r="40" spans="1:10" ht="19.5" customHeight="1" thickBot="1">
      <c r="A40" s="17"/>
      <c r="B40" s="113" t="s">
        <v>75</v>
      </c>
      <c r="C40" s="70">
        <f>SUM(C41:C48)</f>
        <v>185430.09999999998</v>
      </c>
      <c r="D40" s="70">
        <f>SUM(D41:D48)</f>
        <v>193373.09999999998</v>
      </c>
      <c r="E40" s="71">
        <f>SUM(E41:E48)</f>
        <v>490522.9999999999</v>
      </c>
      <c r="F40" s="102">
        <f aca="true" t="shared" si="6" ref="F40:F107">D40/E40*100</f>
        <v>39.42182119900596</v>
      </c>
      <c r="G40" s="79">
        <f t="shared" si="3"/>
        <v>104.28355482739858</v>
      </c>
      <c r="H40" s="106">
        <f aca="true" t="shared" si="7" ref="H40:H114">D40-E40</f>
        <v>-297149.8999999999</v>
      </c>
      <c r="I40" s="103">
        <f t="shared" si="5"/>
        <v>7943</v>
      </c>
      <c r="J40" s="2"/>
    </row>
    <row r="41" spans="1:10" ht="19.5" customHeight="1" thickBot="1">
      <c r="A41" s="14">
        <v>1</v>
      </c>
      <c r="B41" s="15" t="s">
        <v>21</v>
      </c>
      <c r="C41" s="25">
        <v>78422.4</v>
      </c>
      <c r="D41" s="73">
        <v>80333</v>
      </c>
      <c r="E41" s="25">
        <v>159778.5</v>
      </c>
      <c r="F41" s="102">
        <f t="shared" si="6"/>
        <v>50.27772823001844</v>
      </c>
      <c r="G41" s="79">
        <f t="shared" si="3"/>
        <v>102.43629371200068</v>
      </c>
      <c r="H41" s="105">
        <f t="shared" si="7"/>
        <v>-79445.5</v>
      </c>
      <c r="I41" s="103">
        <v>135167.6</v>
      </c>
      <c r="J41" s="2"/>
    </row>
    <row r="42" spans="1:10" ht="19.5" customHeight="1" thickBot="1">
      <c r="A42" s="14">
        <v>2</v>
      </c>
      <c r="B42" s="15" t="s">
        <v>22</v>
      </c>
      <c r="C42" s="74">
        <v>1586.7</v>
      </c>
      <c r="D42" s="75">
        <v>1787.2</v>
      </c>
      <c r="E42" s="74">
        <v>133137.3</v>
      </c>
      <c r="F42" s="72">
        <f t="shared" si="6"/>
        <v>1.3423736248218945</v>
      </c>
      <c r="G42" s="79">
        <f t="shared" si="3"/>
        <v>112.6362891535892</v>
      </c>
      <c r="H42" s="104">
        <f t="shared" si="7"/>
        <v>-131350.09999999998</v>
      </c>
      <c r="I42" s="88">
        <f t="shared" si="5"/>
        <v>200.5</v>
      </c>
      <c r="J42" s="2"/>
    </row>
    <row r="43" spans="1:10" ht="19.5" customHeight="1" thickBot="1">
      <c r="A43" s="14">
        <v>3</v>
      </c>
      <c r="B43" s="15" t="s">
        <v>23</v>
      </c>
      <c r="C43" s="19">
        <v>15308.5</v>
      </c>
      <c r="D43" s="73">
        <v>14096.9</v>
      </c>
      <c r="E43" s="19">
        <v>22160.6</v>
      </c>
      <c r="F43" s="72">
        <f t="shared" si="6"/>
        <v>63.61244731640841</v>
      </c>
      <c r="G43" s="79">
        <f t="shared" si="3"/>
        <v>92.08544272789626</v>
      </c>
      <c r="H43" s="87">
        <f t="shared" si="7"/>
        <v>-8063.699999999999</v>
      </c>
      <c r="I43" s="88">
        <f t="shared" si="5"/>
        <v>-1211.6000000000004</v>
      </c>
      <c r="J43" s="2"/>
    </row>
    <row r="44" spans="1:10" ht="19.5" customHeight="1" thickBot="1">
      <c r="A44" s="14">
        <v>4</v>
      </c>
      <c r="B44" s="15" t="s">
        <v>24</v>
      </c>
      <c r="C44" s="19">
        <v>9345.8</v>
      </c>
      <c r="D44" s="73">
        <v>11861.6</v>
      </c>
      <c r="E44" s="19">
        <v>52274.6</v>
      </c>
      <c r="F44" s="72">
        <f t="shared" si="6"/>
        <v>22.69094359402081</v>
      </c>
      <c r="G44" s="79">
        <f t="shared" si="3"/>
        <v>126.91904384857371</v>
      </c>
      <c r="H44" s="87">
        <f t="shared" si="7"/>
        <v>-40413</v>
      </c>
      <c r="I44" s="88">
        <f t="shared" si="5"/>
        <v>2515.800000000001</v>
      </c>
      <c r="J44" s="2"/>
    </row>
    <row r="45" spans="1:10" ht="19.5" customHeight="1" thickBot="1">
      <c r="A45" s="14">
        <v>5</v>
      </c>
      <c r="B45" s="15" t="s">
        <v>25</v>
      </c>
      <c r="C45" s="19">
        <v>8910.7</v>
      </c>
      <c r="D45" s="73">
        <v>7840.4</v>
      </c>
      <c r="E45" s="76">
        <v>10028.6</v>
      </c>
      <c r="F45" s="72">
        <f t="shared" si="6"/>
        <v>78.18040404443292</v>
      </c>
      <c r="G45" s="79">
        <f t="shared" si="3"/>
        <v>87.98859797771217</v>
      </c>
      <c r="H45" s="101">
        <f t="shared" si="7"/>
        <v>-2188.2000000000007</v>
      </c>
      <c r="I45" s="88">
        <f t="shared" si="5"/>
        <v>-1070.300000000001</v>
      </c>
      <c r="J45" s="2"/>
    </row>
    <row r="46" spans="1:10" ht="19.5" customHeight="1" thickBot="1">
      <c r="A46" s="14">
        <v>6</v>
      </c>
      <c r="B46" s="15" t="s">
        <v>26</v>
      </c>
      <c r="C46" s="19">
        <v>69202.2</v>
      </c>
      <c r="D46" s="73">
        <v>75899</v>
      </c>
      <c r="E46" s="19">
        <v>109691.8</v>
      </c>
      <c r="F46" s="72">
        <f t="shared" si="6"/>
        <v>69.1929569940506</v>
      </c>
      <c r="G46" s="79">
        <f t="shared" si="3"/>
        <v>109.67714899237309</v>
      </c>
      <c r="H46" s="101">
        <f t="shared" si="7"/>
        <v>-33792.8</v>
      </c>
      <c r="I46" s="88">
        <f t="shared" si="5"/>
        <v>6696.800000000003</v>
      </c>
      <c r="J46" s="2"/>
    </row>
    <row r="47" spans="1:10" ht="19.5" customHeight="1" thickBot="1">
      <c r="A47" s="14">
        <v>7</v>
      </c>
      <c r="B47" s="15" t="s">
        <v>27</v>
      </c>
      <c r="C47" s="19">
        <v>645</v>
      </c>
      <c r="D47" s="73">
        <v>745</v>
      </c>
      <c r="E47" s="19">
        <v>1440</v>
      </c>
      <c r="F47" s="72">
        <f t="shared" si="6"/>
        <v>51.736111111111114</v>
      </c>
      <c r="G47" s="79">
        <f t="shared" si="3"/>
        <v>115.50387596899225</v>
      </c>
      <c r="H47" s="87">
        <f t="shared" si="7"/>
        <v>-695</v>
      </c>
      <c r="I47" s="88">
        <f t="shared" si="5"/>
        <v>100</v>
      </c>
      <c r="J47" s="2"/>
    </row>
    <row r="48" spans="1:10" ht="27" customHeight="1" thickBot="1">
      <c r="A48" s="14">
        <v>8</v>
      </c>
      <c r="B48" s="15" t="s">
        <v>28</v>
      </c>
      <c r="C48" s="19">
        <v>2008.8</v>
      </c>
      <c r="D48" s="73">
        <v>810</v>
      </c>
      <c r="E48" s="19">
        <v>2011.6</v>
      </c>
      <c r="F48" s="72">
        <f t="shared" si="6"/>
        <v>40.26645456353152</v>
      </c>
      <c r="G48" s="79">
        <f t="shared" si="3"/>
        <v>40.322580645161295</v>
      </c>
      <c r="H48" s="87">
        <f t="shared" si="7"/>
        <v>-1201.6</v>
      </c>
      <c r="I48" s="88">
        <f t="shared" si="5"/>
        <v>-1198.8</v>
      </c>
      <c r="J48" s="2"/>
    </row>
    <row r="49" spans="1:10" ht="15" customHeight="1" thickBot="1">
      <c r="A49" s="14"/>
      <c r="B49" s="15" t="s">
        <v>5</v>
      </c>
      <c r="C49" s="77"/>
      <c r="D49" s="78"/>
      <c r="E49" s="121"/>
      <c r="F49" s="72"/>
      <c r="G49" s="82"/>
      <c r="H49" s="122">
        <f t="shared" si="7"/>
        <v>0</v>
      </c>
      <c r="I49" s="123">
        <f t="shared" si="5"/>
        <v>0</v>
      </c>
      <c r="J49" s="2"/>
    </row>
    <row r="50" spans="1:10" ht="15" customHeight="1" thickBot="1">
      <c r="A50" s="14">
        <v>9</v>
      </c>
      <c r="B50" s="15" t="s">
        <v>6</v>
      </c>
      <c r="C50" s="19">
        <v>2008.8</v>
      </c>
      <c r="D50" s="73">
        <v>810</v>
      </c>
      <c r="E50" s="124">
        <v>2011.6</v>
      </c>
      <c r="F50" s="125">
        <f t="shared" si="6"/>
        <v>40.26645456353152</v>
      </c>
      <c r="G50" s="83">
        <f t="shared" si="3"/>
        <v>40.322580645161295</v>
      </c>
      <c r="H50" s="126">
        <f t="shared" si="7"/>
        <v>-1201.6</v>
      </c>
      <c r="I50" s="120">
        <f t="shared" si="5"/>
        <v>-1198.8</v>
      </c>
      <c r="J50" s="2"/>
    </row>
    <row r="51" spans="1:10" ht="15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7"/>
    </row>
    <row r="52" spans="1:10" ht="15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7"/>
    </row>
    <row r="53" spans="1:10" ht="15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7"/>
    </row>
    <row r="54" spans="1:10" ht="15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7"/>
    </row>
    <row r="55" spans="1:10" ht="15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7"/>
    </row>
    <row r="56" spans="1:10" ht="15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7"/>
    </row>
    <row r="57" spans="1:10" ht="15" customHeight="1">
      <c r="A57" s="115"/>
      <c r="B57" s="116"/>
      <c r="C57" s="116"/>
      <c r="D57" s="116"/>
      <c r="E57" s="116"/>
      <c r="F57" s="116"/>
      <c r="G57" s="116"/>
      <c r="H57" s="116"/>
      <c r="I57" s="116"/>
      <c r="J57" s="117"/>
    </row>
    <row r="58" spans="1:10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7"/>
    </row>
    <row r="59" spans="1:10" ht="1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7"/>
    </row>
    <row r="60" spans="1:10" ht="1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7"/>
    </row>
    <row r="61" spans="1:10" ht="15" customHeight="1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7"/>
    </row>
    <row r="62" spans="1:10" ht="84" customHeight="1" thickBot="1">
      <c r="A62" s="16"/>
      <c r="B62" s="119" t="s">
        <v>7</v>
      </c>
      <c r="C62" s="51" t="s">
        <v>90</v>
      </c>
      <c r="D62" s="130" t="s">
        <v>91</v>
      </c>
      <c r="E62" s="131" t="s">
        <v>92</v>
      </c>
      <c r="F62" s="67" t="s">
        <v>93</v>
      </c>
      <c r="G62" s="67" t="s">
        <v>94</v>
      </c>
      <c r="H62" s="84" t="s">
        <v>101</v>
      </c>
      <c r="I62" s="134" t="s">
        <v>102</v>
      </c>
      <c r="J62" s="2"/>
    </row>
    <row r="63" spans="1:10" ht="18.75" customHeight="1" thickBot="1">
      <c r="A63" s="135">
        <v>1</v>
      </c>
      <c r="B63" s="136">
        <v>2</v>
      </c>
      <c r="C63" s="135">
        <v>3</v>
      </c>
      <c r="D63" s="135">
        <v>4</v>
      </c>
      <c r="E63" s="135">
        <v>5</v>
      </c>
      <c r="F63" s="137">
        <v>6</v>
      </c>
      <c r="G63" s="138">
        <v>7</v>
      </c>
      <c r="H63" s="139">
        <v>8</v>
      </c>
      <c r="I63" s="140">
        <v>9</v>
      </c>
      <c r="J63" s="2"/>
    </row>
    <row r="64" spans="1:10" ht="19.5" customHeight="1" thickBot="1">
      <c r="A64" s="17"/>
      <c r="B64" s="113" t="s">
        <v>30</v>
      </c>
      <c r="C64" s="118">
        <f>SUM(C66,C99,C108)</f>
        <v>185430.09999999998</v>
      </c>
      <c r="D64" s="118">
        <f>SUM(D66,D99,D108)</f>
        <v>193373.09999999998</v>
      </c>
      <c r="E64" s="118">
        <f>SUM(E66,E99,E108)</f>
        <v>490522.9999999999</v>
      </c>
      <c r="F64" s="102">
        <f>D64/E64*100</f>
        <v>39.42182119900596</v>
      </c>
      <c r="G64" s="79">
        <f>D64/C64*100</f>
        <v>104.28355482739858</v>
      </c>
      <c r="H64" s="118">
        <f>SUM(H66,H99,H108)</f>
        <v>-297149.89999999997</v>
      </c>
      <c r="I64" s="118">
        <f>SUM(I66,I99,I108)</f>
        <v>7943.000000000008</v>
      </c>
      <c r="J64" s="2"/>
    </row>
    <row r="65" spans="1:10" ht="20.25" customHeight="1">
      <c r="A65" s="14"/>
      <c r="B65" s="15" t="s">
        <v>8</v>
      </c>
      <c r="C65" s="17"/>
      <c r="D65" s="8"/>
      <c r="E65" s="17"/>
      <c r="F65" s="58"/>
      <c r="G65" s="79"/>
      <c r="H65" s="87">
        <f t="shared" si="7"/>
        <v>0</v>
      </c>
      <c r="I65" s="88">
        <f t="shared" si="5"/>
        <v>0</v>
      </c>
      <c r="J65" s="2"/>
    </row>
    <row r="66" spans="1:10" ht="19.5" customHeight="1" thickBot="1">
      <c r="A66" s="14"/>
      <c r="B66" s="15" t="s">
        <v>29</v>
      </c>
      <c r="C66" s="23">
        <f aca="true" t="shared" si="8" ref="C66:I66">SUM(C68,C69,C70,C71,C72,C73,C74,C75,C76,C77,C78,C79,C80,C81,C82,C83,C84,C85,C86,C87,C88,C89,C90,C91,C92,C93,C94,C95,C96,C97)</f>
        <v>176772.79999999996</v>
      </c>
      <c r="D66" s="23">
        <f t="shared" si="8"/>
        <v>189773.8</v>
      </c>
      <c r="E66" s="23">
        <f t="shared" si="8"/>
        <v>280466.79999999993</v>
      </c>
      <c r="F66" s="23">
        <f t="shared" si="8"/>
        <v>1452.0207597443994</v>
      </c>
      <c r="G66" s="23" t="e">
        <f t="shared" si="8"/>
        <v>#DIV/0!</v>
      </c>
      <c r="H66" s="23">
        <f t="shared" si="8"/>
        <v>-90693</v>
      </c>
      <c r="I66" s="23">
        <f t="shared" si="8"/>
        <v>13001.00000000001</v>
      </c>
      <c r="J66" s="2"/>
    </row>
    <row r="67" spans="1:10" ht="19.5" customHeight="1" thickBot="1">
      <c r="A67" s="14"/>
      <c r="B67" s="15" t="s">
        <v>8</v>
      </c>
      <c r="C67" s="14"/>
      <c r="D67" s="9"/>
      <c r="E67" s="14"/>
      <c r="F67" s="58"/>
      <c r="G67" s="79"/>
      <c r="H67" s="87">
        <f t="shared" si="7"/>
        <v>0</v>
      </c>
      <c r="I67" s="88">
        <f t="shared" si="5"/>
        <v>0</v>
      </c>
      <c r="J67" s="2"/>
    </row>
    <row r="68" spans="1:10" ht="39.75" customHeight="1" thickBot="1">
      <c r="A68" s="14">
        <v>1</v>
      </c>
      <c r="B68" s="15" t="s">
        <v>31</v>
      </c>
      <c r="C68" s="11">
        <v>44743.6</v>
      </c>
      <c r="D68" s="6">
        <v>50999</v>
      </c>
      <c r="E68" s="11">
        <v>55560.2</v>
      </c>
      <c r="F68" s="100">
        <f t="shared" si="6"/>
        <v>91.79052631200032</v>
      </c>
      <c r="G68" s="79">
        <f t="shared" si="3"/>
        <v>113.98054693855657</v>
      </c>
      <c r="H68" s="101">
        <f t="shared" si="7"/>
        <v>-4561.199999999997</v>
      </c>
      <c r="I68" s="107">
        <f t="shared" si="5"/>
        <v>6255.4000000000015</v>
      </c>
      <c r="J68" s="2"/>
    </row>
    <row r="69" spans="1:10" ht="39.75" customHeight="1" thickBot="1">
      <c r="A69" s="14">
        <v>2</v>
      </c>
      <c r="B69" s="15" t="s">
        <v>66</v>
      </c>
      <c r="C69" s="11">
        <v>0</v>
      </c>
      <c r="D69" s="6">
        <v>680</v>
      </c>
      <c r="E69" s="11">
        <v>2330</v>
      </c>
      <c r="F69" s="58">
        <f t="shared" si="6"/>
        <v>29.184549356223176</v>
      </c>
      <c r="G69" s="79"/>
      <c r="H69" s="87">
        <f t="shared" si="7"/>
        <v>-1650</v>
      </c>
      <c r="I69" s="88">
        <f t="shared" si="5"/>
        <v>680</v>
      </c>
      <c r="J69" s="2"/>
    </row>
    <row r="70" spans="1:10" ht="19.5" customHeight="1" thickBot="1">
      <c r="A70" s="14">
        <v>3</v>
      </c>
      <c r="B70" s="15" t="s">
        <v>32</v>
      </c>
      <c r="C70" s="11">
        <v>8295.7</v>
      </c>
      <c r="D70" s="5">
        <v>8233.3</v>
      </c>
      <c r="E70" s="11">
        <v>9155.6</v>
      </c>
      <c r="F70" s="100">
        <f t="shared" si="6"/>
        <v>89.92638385250555</v>
      </c>
      <c r="G70" s="79">
        <f t="shared" si="3"/>
        <v>99.24780307870341</v>
      </c>
      <c r="H70" s="101">
        <f t="shared" si="7"/>
        <v>-922.3000000000011</v>
      </c>
      <c r="I70" s="88">
        <f t="shared" si="5"/>
        <v>-62.400000000001455</v>
      </c>
      <c r="J70" s="2"/>
    </row>
    <row r="71" spans="1:10" ht="19.5" customHeight="1" thickBot="1">
      <c r="A71" s="14">
        <v>4</v>
      </c>
      <c r="B71" s="15" t="s">
        <v>33</v>
      </c>
      <c r="C71" s="11">
        <v>30</v>
      </c>
      <c r="D71" s="5">
        <v>74.1</v>
      </c>
      <c r="E71" s="11">
        <v>259</v>
      </c>
      <c r="F71" s="100">
        <f t="shared" si="6"/>
        <v>28.610038610038607</v>
      </c>
      <c r="G71" s="79">
        <f t="shared" si="3"/>
        <v>246.99999999999997</v>
      </c>
      <c r="H71" s="87">
        <f t="shared" si="7"/>
        <v>-184.9</v>
      </c>
      <c r="I71" s="88">
        <f t="shared" si="5"/>
        <v>44.099999999999994</v>
      </c>
      <c r="J71" s="2"/>
    </row>
    <row r="72" spans="1:10" ht="19.5" customHeight="1" thickBot="1">
      <c r="A72" s="14">
        <v>5</v>
      </c>
      <c r="B72" s="15" t="s">
        <v>34</v>
      </c>
      <c r="C72" s="11">
        <v>458.1</v>
      </c>
      <c r="D72" s="5">
        <v>303.5</v>
      </c>
      <c r="E72" s="11">
        <v>505.2</v>
      </c>
      <c r="F72" s="58">
        <v>2</v>
      </c>
      <c r="G72" s="79">
        <f t="shared" si="3"/>
        <v>66.25191006330495</v>
      </c>
      <c r="H72" s="87">
        <f t="shared" si="7"/>
        <v>-201.7</v>
      </c>
      <c r="I72" s="88">
        <f t="shared" si="5"/>
        <v>-154.60000000000002</v>
      </c>
      <c r="J72" s="2"/>
    </row>
    <row r="73" spans="1:10" ht="19.5" customHeight="1" thickBot="1">
      <c r="A73" s="14">
        <v>6</v>
      </c>
      <c r="B73" s="15" t="s">
        <v>70</v>
      </c>
      <c r="C73" s="11">
        <v>0</v>
      </c>
      <c r="D73" s="5">
        <v>0</v>
      </c>
      <c r="E73" s="11">
        <v>0</v>
      </c>
      <c r="F73" s="58">
        <v>0</v>
      </c>
      <c r="G73" s="79">
        <v>0</v>
      </c>
      <c r="H73" s="87">
        <f t="shared" si="7"/>
        <v>0</v>
      </c>
      <c r="I73" s="88">
        <f t="shared" si="5"/>
        <v>0</v>
      </c>
      <c r="J73" s="2"/>
    </row>
    <row r="74" spans="1:10" ht="19.5" customHeight="1" thickBot="1">
      <c r="A74" s="14">
        <v>7</v>
      </c>
      <c r="B74" s="15" t="s">
        <v>35</v>
      </c>
      <c r="C74" s="11">
        <v>112</v>
      </c>
      <c r="D74" s="5">
        <v>0</v>
      </c>
      <c r="E74" s="11">
        <v>0</v>
      </c>
      <c r="F74" s="58">
        <v>0</v>
      </c>
      <c r="G74" s="79"/>
      <c r="H74" s="87">
        <f t="shared" si="7"/>
        <v>0</v>
      </c>
      <c r="I74" s="88">
        <f t="shared" si="5"/>
        <v>-112</v>
      </c>
      <c r="J74" s="2"/>
    </row>
    <row r="75" spans="1:10" ht="19.5" customHeight="1" thickBot="1">
      <c r="A75" s="14">
        <v>8</v>
      </c>
      <c r="B75" s="15" t="s">
        <v>40</v>
      </c>
      <c r="C75" s="11">
        <v>78</v>
      </c>
      <c r="D75" s="5">
        <v>105</v>
      </c>
      <c r="E75" s="11">
        <v>520</v>
      </c>
      <c r="F75" s="58">
        <f t="shared" si="6"/>
        <v>20.192307692307693</v>
      </c>
      <c r="G75" s="79">
        <f t="shared" si="3"/>
        <v>134.6153846153846</v>
      </c>
      <c r="H75" s="87">
        <f t="shared" si="7"/>
        <v>-415</v>
      </c>
      <c r="I75" s="88">
        <f t="shared" si="5"/>
        <v>27</v>
      </c>
      <c r="J75" s="2"/>
    </row>
    <row r="76" spans="1:10" ht="19.5" customHeight="1" thickBot="1">
      <c r="A76" s="14">
        <v>9</v>
      </c>
      <c r="B76" s="15" t="s">
        <v>41</v>
      </c>
      <c r="C76" s="11">
        <v>213</v>
      </c>
      <c r="D76" s="5">
        <v>213</v>
      </c>
      <c r="E76" s="11">
        <v>300</v>
      </c>
      <c r="F76" s="58">
        <f t="shared" si="6"/>
        <v>71</v>
      </c>
      <c r="G76" s="79">
        <f t="shared" si="3"/>
        <v>100</v>
      </c>
      <c r="H76" s="87">
        <f t="shared" si="7"/>
        <v>-87</v>
      </c>
      <c r="I76" s="88">
        <f t="shared" si="5"/>
        <v>0</v>
      </c>
      <c r="J76" s="2"/>
    </row>
    <row r="77" spans="1:10" ht="19.5" customHeight="1" thickBot="1">
      <c r="A77" s="14">
        <v>10</v>
      </c>
      <c r="B77" s="15" t="s">
        <v>42</v>
      </c>
      <c r="C77" s="11">
        <v>26.8</v>
      </c>
      <c r="D77" s="5">
        <v>163.7</v>
      </c>
      <c r="E77" s="11">
        <v>300</v>
      </c>
      <c r="F77" s="58">
        <f t="shared" si="6"/>
        <v>54.56666666666666</v>
      </c>
      <c r="G77" s="79">
        <f t="shared" si="3"/>
        <v>610.820895522388</v>
      </c>
      <c r="H77" s="87">
        <f t="shared" si="7"/>
        <v>-136.3</v>
      </c>
      <c r="I77" s="88">
        <f t="shared" si="5"/>
        <v>136.89999999999998</v>
      </c>
      <c r="J77" s="2"/>
    </row>
    <row r="78" spans="1:10" ht="19.5" customHeight="1" thickBot="1">
      <c r="A78" s="14">
        <v>11</v>
      </c>
      <c r="B78" s="15" t="s">
        <v>43</v>
      </c>
      <c r="C78" s="11">
        <v>60</v>
      </c>
      <c r="D78" s="5">
        <v>53.6</v>
      </c>
      <c r="E78" s="11">
        <v>150</v>
      </c>
      <c r="F78" s="58">
        <f t="shared" si="6"/>
        <v>35.733333333333334</v>
      </c>
      <c r="G78" s="79">
        <f t="shared" si="3"/>
        <v>89.33333333333333</v>
      </c>
      <c r="H78" s="87">
        <f t="shared" si="7"/>
        <v>-96.4</v>
      </c>
      <c r="I78" s="88">
        <f t="shared" si="5"/>
        <v>-6.399999999999999</v>
      </c>
      <c r="J78" s="2"/>
    </row>
    <row r="79" spans="1:10" ht="19.5" customHeight="1" thickBot="1">
      <c r="A79" s="14">
        <v>12</v>
      </c>
      <c r="B79" s="15" t="s">
        <v>44</v>
      </c>
      <c r="C79" s="11">
        <v>4078</v>
      </c>
      <c r="D79" s="5">
        <v>4487.3</v>
      </c>
      <c r="E79" s="11">
        <v>5394.9</v>
      </c>
      <c r="F79" s="58">
        <f t="shared" si="6"/>
        <v>83.17670392407646</v>
      </c>
      <c r="G79" s="79">
        <f t="shared" si="3"/>
        <v>110.03678273663562</v>
      </c>
      <c r="H79" s="87">
        <f t="shared" si="7"/>
        <v>-907.5999999999995</v>
      </c>
      <c r="I79" s="88">
        <f t="shared" si="5"/>
        <v>409.3000000000002</v>
      </c>
      <c r="J79" s="2"/>
    </row>
    <row r="80" spans="1:10" ht="19.5" customHeight="1" thickBot="1">
      <c r="A80" s="14">
        <v>13</v>
      </c>
      <c r="B80" s="15" t="s">
        <v>45</v>
      </c>
      <c r="C80" s="11">
        <v>624.7</v>
      </c>
      <c r="D80" s="5">
        <v>1093</v>
      </c>
      <c r="E80" s="11">
        <v>1250</v>
      </c>
      <c r="F80" s="58">
        <f t="shared" si="6"/>
        <v>87.44</v>
      </c>
      <c r="G80" s="79">
        <f t="shared" si="3"/>
        <v>174.9639827117016</v>
      </c>
      <c r="H80" s="87">
        <f t="shared" si="7"/>
        <v>-157</v>
      </c>
      <c r="I80" s="88">
        <f t="shared" si="5"/>
        <v>468.29999999999995</v>
      </c>
      <c r="J80" s="2"/>
    </row>
    <row r="81" spans="1:10" ht="22.5" customHeight="1" thickBot="1">
      <c r="A81" s="14">
        <v>14</v>
      </c>
      <c r="B81" s="15" t="s">
        <v>46</v>
      </c>
      <c r="C81" s="11">
        <v>1785.1</v>
      </c>
      <c r="D81" s="5">
        <v>0</v>
      </c>
      <c r="E81" s="11">
        <v>300</v>
      </c>
      <c r="F81" s="58">
        <v>0</v>
      </c>
      <c r="G81" s="79">
        <f t="shared" si="3"/>
        <v>0</v>
      </c>
      <c r="H81" s="87">
        <f t="shared" si="7"/>
        <v>-300</v>
      </c>
      <c r="I81" s="88">
        <f t="shared" si="5"/>
        <v>-1785.1</v>
      </c>
      <c r="J81" s="2"/>
    </row>
    <row r="82" spans="1:10" ht="19.5" customHeight="1" thickBot="1">
      <c r="A82" s="14">
        <v>15</v>
      </c>
      <c r="B82" s="15" t="s">
        <v>47</v>
      </c>
      <c r="C82" s="11">
        <v>527.6</v>
      </c>
      <c r="D82" s="5">
        <v>660.5</v>
      </c>
      <c r="E82" s="11">
        <v>1443.5</v>
      </c>
      <c r="F82" s="58">
        <f t="shared" si="6"/>
        <v>45.75684101143055</v>
      </c>
      <c r="G82" s="79">
        <f t="shared" si="3"/>
        <v>125.18953752843063</v>
      </c>
      <c r="H82" s="87">
        <f t="shared" si="7"/>
        <v>-783</v>
      </c>
      <c r="I82" s="88">
        <f t="shared" si="5"/>
        <v>132.89999999999998</v>
      </c>
      <c r="J82" s="2"/>
    </row>
    <row r="83" spans="1:10" ht="19.5" customHeight="1" thickBot="1">
      <c r="A83" s="14">
        <v>16</v>
      </c>
      <c r="B83" s="15" t="s">
        <v>48</v>
      </c>
      <c r="C83" s="11">
        <v>314.5</v>
      </c>
      <c r="D83" s="5">
        <v>509.2</v>
      </c>
      <c r="E83" s="11">
        <v>659.7</v>
      </c>
      <c r="F83" s="58">
        <f t="shared" si="6"/>
        <v>77.18659996968317</v>
      </c>
      <c r="G83" s="79">
        <f t="shared" si="3"/>
        <v>161.90779014308424</v>
      </c>
      <c r="H83" s="87">
        <f t="shared" si="7"/>
        <v>-150.50000000000006</v>
      </c>
      <c r="I83" s="88">
        <f t="shared" si="5"/>
        <v>194.7</v>
      </c>
      <c r="J83" s="2"/>
    </row>
    <row r="84" spans="1:10" ht="19.5" customHeight="1" thickBot="1">
      <c r="A84" s="14">
        <v>17</v>
      </c>
      <c r="B84" s="15" t="s">
        <v>49</v>
      </c>
      <c r="C84" s="11">
        <v>1959.1</v>
      </c>
      <c r="D84" s="5">
        <v>1664.8</v>
      </c>
      <c r="E84" s="11">
        <v>2557.6</v>
      </c>
      <c r="F84" s="58">
        <f t="shared" si="6"/>
        <v>65.09227400688145</v>
      </c>
      <c r="G84" s="79">
        <f t="shared" si="3"/>
        <v>84.97779592670103</v>
      </c>
      <c r="H84" s="87">
        <f t="shared" si="7"/>
        <v>-892.8</v>
      </c>
      <c r="I84" s="88">
        <f t="shared" si="5"/>
        <v>-294.29999999999995</v>
      </c>
      <c r="J84" s="2"/>
    </row>
    <row r="85" spans="1:10" ht="19.5" customHeight="1" thickBot="1">
      <c r="A85" s="14">
        <v>18</v>
      </c>
      <c r="B85" s="15" t="s">
        <v>50</v>
      </c>
      <c r="C85" s="11">
        <v>183.7</v>
      </c>
      <c r="D85" s="5">
        <v>290.1</v>
      </c>
      <c r="E85" s="11">
        <v>850</v>
      </c>
      <c r="F85" s="58">
        <f t="shared" si="6"/>
        <v>34.129411764705885</v>
      </c>
      <c r="G85" s="79">
        <f t="shared" si="3"/>
        <v>157.9205225911813</v>
      </c>
      <c r="H85" s="87">
        <f t="shared" si="7"/>
        <v>-559.9</v>
      </c>
      <c r="I85" s="88">
        <f t="shared" si="5"/>
        <v>106.40000000000003</v>
      </c>
      <c r="J85" s="2"/>
    </row>
    <row r="86" spans="1:10" ht="19.5" customHeight="1" thickBot="1">
      <c r="A86" s="14">
        <v>19</v>
      </c>
      <c r="B86" s="15" t="s">
        <v>51</v>
      </c>
      <c r="C86" s="11">
        <v>3419.8</v>
      </c>
      <c r="D86" s="5">
        <v>2642.7</v>
      </c>
      <c r="E86" s="11">
        <v>19543.6</v>
      </c>
      <c r="F86" s="58">
        <f t="shared" si="6"/>
        <v>13.522073722343888</v>
      </c>
      <c r="G86" s="79">
        <f t="shared" si="3"/>
        <v>77.27644891514123</v>
      </c>
      <c r="H86" s="87">
        <f t="shared" si="7"/>
        <v>-16900.899999999998</v>
      </c>
      <c r="I86" s="88">
        <f t="shared" si="5"/>
        <v>-777.1000000000004</v>
      </c>
      <c r="J86" s="2"/>
    </row>
    <row r="87" spans="1:10" ht="39.75" customHeight="1" thickBot="1">
      <c r="A87" s="14">
        <v>20</v>
      </c>
      <c r="B87" s="15" t="s">
        <v>52</v>
      </c>
      <c r="C87" s="11">
        <v>104322.4</v>
      </c>
      <c r="D87" s="5">
        <v>0</v>
      </c>
      <c r="E87" s="11">
        <v>0</v>
      </c>
      <c r="F87" s="58">
        <v>0</v>
      </c>
      <c r="G87" s="79">
        <f t="shared" si="3"/>
        <v>0</v>
      </c>
      <c r="H87" s="87">
        <f t="shared" si="7"/>
        <v>0</v>
      </c>
      <c r="I87" s="88">
        <f t="shared" si="5"/>
        <v>-104322.4</v>
      </c>
      <c r="J87" s="2"/>
    </row>
    <row r="88" spans="1:10" ht="39.75" customHeight="1" thickBot="1">
      <c r="A88" s="14">
        <v>21</v>
      </c>
      <c r="B88" s="15" t="s">
        <v>95</v>
      </c>
      <c r="C88" s="11">
        <v>0</v>
      </c>
      <c r="D88" s="5">
        <v>113182.7</v>
      </c>
      <c r="E88" s="11">
        <v>171824.9</v>
      </c>
      <c r="F88" s="58">
        <f t="shared" si="6"/>
        <v>65.87095351139445</v>
      </c>
      <c r="G88" s="79">
        <v>0</v>
      </c>
      <c r="H88" s="87">
        <f t="shared" si="7"/>
        <v>-58642.2</v>
      </c>
      <c r="I88" s="88">
        <f t="shared" si="5"/>
        <v>113182.7</v>
      </c>
      <c r="J88" s="2"/>
    </row>
    <row r="89" spans="1:10" ht="39.75" customHeight="1" thickBot="1">
      <c r="A89" s="14">
        <v>22</v>
      </c>
      <c r="B89" s="15" t="s">
        <v>100</v>
      </c>
      <c r="C89" s="11">
        <v>0</v>
      </c>
      <c r="D89" s="5">
        <v>100</v>
      </c>
      <c r="E89" s="11">
        <v>100</v>
      </c>
      <c r="F89" s="58">
        <f t="shared" si="6"/>
        <v>100</v>
      </c>
      <c r="G89" s="79">
        <v>0</v>
      </c>
      <c r="H89" s="87">
        <f t="shared" si="7"/>
        <v>0</v>
      </c>
      <c r="I89" s="88">
        <f t="shared" si="5"/>
        <v>100</v>
      </c>
      <c r="J89" s="2"/>
    </row>
    <row r="90" spans="1:10" ht="19.5" customHeight="1" thickBot="1">
      <c r="A90" s="14">
        <v>23</v>
      </c>
      <c r="B90" s="15" t="s">
        <v>53</v>
      </c>
      <c r="C90" s="11">
        <v>1288.6</v>
      </c>
      <c r="D90" s="5">
        <v>1684.9</v>
      </c>
      <c r="E90" s="11">
        <v>1735</v>
      </c>
      <c r="F90" s="58">
        <f t="shared" si="6"/>
        <v>97.11239193083574</v>
      </c>
      <c r="G90" s="79">
        <f t="shared" si="3"/>
        <v>130.7543069998448</v>
      </c>
      <c r="H90" s="87">
        <f t="shared" si="7"/>
        <v>-50.09999999999991</v>
      </c>
      <c r="I90" s="88">
        <f t="shared" si="5"/>
        <v>396.3000000000002</v>
      </c>
      <c r="J90" s="2"/>
    </row>
    <row r="91" spans="1:10" ht="19.5" customHeight="1" thickBot="1">
      <c r="A91" s="14">
        <v>24</v>
      </c>
      <c r="B91" s="15" t="s">
        <v>54</v>
      </c>
      <c r="C91" s="11">
        <v>645</v>
      </c>
      <c r="D91" s="5">
        <v>305</v>
      </c>
      <c r="E91" s="11">
        <v>1000</v>
      </c>
      <c r="F91" s="58">
        <f t="shared" si="6"/>
        <v>30.5</v>
      </c>
      <c r="G91" s="79">
        <f t="shared" si="3"/>
        <v>47.286821705426355</v>
      </c>
      <c r="H91" s="87">
        <f t="shared" si="7"/>
        <v>-695</v>
      </c>
      <c r="I91" s="88">
        <f t="shared" si="5"/>
        <v>-340</v>
      </c>
      <c r="J91" s="2"/>
    </row>
    <row r="92" spans="1:10" ht="19.5" customHeight="1" thickBot="1">
      <c r="A92" s="14">
        <v>25</v>
      </c>
      <c r="B92" s="15" t="s">
        <v>106</v>
      </c>
      <c r="C92" s="11">
        <v>0</v>
      </c>
      <c r="D92" s="5">
        <v>195</v>
      </c>
      <c r="E92" s="11">
        <v>195</v>
      </c>
      <c r="F92" s="58">
        <f t="shared" si="6"/>
        <v>100</v>
      </c>
      <c r="G92" s="79"/>
      <c r="H92" s="87">
        <f t="shared" si="7"/>
        <v>0</v>
      </c>
      <c r="I92" s="88">
        <f t="shared" si="5"/>
        <v>195</v>
      </c>
      <c r="J92" s="2"/>
    </row>
    <row r="93" spans="1:10" ht="17.25" customHeight="1" thickBot="1">
      <c r="A93" s="14">
        <v>26</v>
      </c>
      <c r="B93" s="15" t="s">
        <v>55</v>
      </c>
      <c r="C93" s="11">
        <v>1005</v>
      </c>
      <c r="D93" s="5">
        <v>905</v>
      </c>
      <c r="E93" s="11">
        <v>1645</v>
      </c>
      <c r="F93" s="58">
        <f t="shared" si="6"/>
        <v>55.01519756838906</v>
      </c>
      <c r="G93" s="79">
        <f t="shared" si="3"/>
        <v>90.04975124378109</v>
      </c>
      <c r="H93" s="87">
        <f t="shared" si="7"/>
        <v>-740</v>
      </c>
      <c r="I93" s="88">
        <f t="shared" si="5"/>
        <v>-100</v>
      </c>
      <c r="J93" s="2"/>
    </row>
    <row r="94" spans="1:10" ht="39.75" customHeight="1" thickBot="1">
      <c r="A94" s="14">
        <v>27</v>
      </c>
      <c r="B94" s="15" t="s">
        <v>56</v>
      </c>
      <c r="C94" s="11">
        <v>175.9</v>
      </c>
      <c r="D94" s="5">
        <v>174.4</v>
      </c>
      <c r="E94" s="11">
        <v>176</v>
      </c>
      <c r="F94" s="58">
        <f t="shared" si="6"/>
        <v>99.0909090909091</v>
      </c>
      <c r="G94" s="79">
        <f t="shared" si="3"/>
        <v>99.1472427515634</v>
      </c>
      <c r="H94" s="87">
        <f t="shared" si="7"/>
        <v>-1.5999999999999943</v>
      </c>
      <c r="I94" s="88">
        <f t="shared" si="5"/>
        <v>-1.5</v>
      </c>
      <c r="J94" s="2"/>
    </row>
    <row r="95" spans="1:10" ht="15" customHeight="1" thickBot="1">
      <c r="A95" s="14">
        <v>28</v>
      </c>
      <c r="B95" s="15" t="s">
        <v>57</v>
      </c>
      <c r="C95" s="11">
        <v>417.4</v>
      </c>
      <c r="D95" s="5">
        <v>0</v>
      </c>
      <c r="E95" s="11">
        <v>0</v>
      </c>
      <c r="F95" s="58">
        <v>0</v>
      </c>
      <c r="G95" s="79">
        <f aca="true" t="shared" si="9" ref="G95:G114">D95/C95*100</f>
        <v>0</v>
      </c>
      <c r="H95" s="87">
        <f t="shared" si="7"/>
        <v>0</v>
      </c>
      <c r="I95" s="88">
        <f t="shared" si="5"/>
        <v>-417.4</v>
      </c>
      <c r="J95" s="2"/>
    </row>
    <row r="96" spans="1:10" ht="15" customHeight="1" thickBot="1">
      <c r="A96" s="14">
        <v>29</v>
      </c>
      <c r="B96" s="15" t="s">
        <v>58</v>
      </c>
      <c r="C96" s="11">
        <v>0</v>
      </c>
      <c r="D96" s="5">
        <v>244</v>
      </c>
      <c r="E96" s="11">
        <v>700</v>
      </c>
      <c r="F96" s="58">
        <f t="shared" si="6"/>
        <v>34.85714285714286</v>
      </c>
      <c r="G96" s="79" t="e">
        <f t="shared" si="9"/>
        <v>#DIV/0!</v>
      </c>
      <c r="H96" s="87">
        <f t="shared" si="7"/>
        <v>-456</v>
      </c>
      <c r="I96" s="88">
        <f aca="true" t="shared" si="10" ref="I96:I114">D96-C96</f>
        <v>244</v>
      </c>
      <c r="J96" s="2"/>
    </row>
    <row r="97" spans="1:10" ht="15" customHeight="1" thickBot="1">
      <c r="A97" s="14">
        <v>30</v>
      </c>
      <c r="B97" s="15" t="s">
        <v>59</v>
      </c>
      <c r="C97" s="11">
        <v>2008.8</v>
      </c>
      <c r="D97" s="5">
        <v>810</v>
      </c>
      <c r="E97" s="11">
        <v>2011.6</v>
      </c>
      <c r="F97" s="58">
        <f t="shared" si="6"/>
        <v>40.26645456353152</v>
      </c>
      <c r="G97" s="79">
        <f t="shared" si="9"/>
        <v>40.322580645161295</v>
      </c>
      <c r="H97" s="87">
        <f t="shared" si="7"/>
        <v>-1201.6</v>
      </c>
      <c r="I97" s="88">
        <f t="shared" si="10"/>
        <v>-1198.8</v>
      </c>
      <c r="J97" s="2"/>
    </row>
    <row r="98" spans="1:10" ht="48" customHeight="1" thickBot="1">
      <c r="A98" s="18"/>
      <c r="B98" s="15" t="s">
        <v>39</v>
      </c>
      <c r="C98" s="11">
        <v>0</v>
      </c>
      <c r="D98" s="5">
        <v>0</v>
      </c>
      <c r="E98" s="11">
        <v>74100</v>
      </c>
      <c r="F98" s="58">
        <f t="shared" si="6"/>
        <v>0</v>
      </c>
      <c r="G98" s="79">
        <v>0</v>
      </c>
      <c r="H98" s="87">
        <f t="shared" si="7"/>
        <v>-74100</v>
      </c>
      <c r="I98" s="88">
        <f t="shared" si="10"/>
        <v>0</v>
      </c>
      <c r="J98" s="2"/>
    </row>
    <row r="99" spans="1:10" ht="25.5" customHeight="1" thickBot="1">
      <c r="A99" s="14"/>
      <c r="B99" s="15" t="s">
        <v>36</v>
      </c>
      <c r="C99" s="11">
        <f>SUM(C101)</f>
        <v>9538.1</v>
      </c>
      <c r="D99" s="11">
        <f>SUM(D101)</f>
        <v>7904.4</v>
      </c>
      <c r="E99" s="11">
        <f>SUM(E101)</f>
        <v>210056.19999999998</v>
      </c>
      <c r="F99" s="58">
        <f t="shared" si="6"/>
        <v>3.7629929514101463</v>
      </c>
      <c r="G99" s="79">
        <f t="shared" si="9"/>
        <v>82.87185078789277</v>
      </c>
      <c r="H99" s="87">
        <f t="shared" si="7"/>
        <v>-202151.8</v>
      </c>
      <c r="I99" s="88">
        <f t="shared" si="10"/>
        <v>-1633.7000000000007</v>
      </c>
      <c r="J99" s="2"/>
    </row>
    <row r="100" spans="1:10" ht="12.75" customHeight="1" thickBot="1">
      <c r="A100" s="14"/>
      <c r="B100" s="15" t="s">
        <v>8</v>
      </c>
      <c r="C100" s="13"/>
      <c r="D100" s="7"/>
      <c r="E100" s="13"/>
      <c r="F100" s="58"/>
      <c r="G100" s="79"/>
      <c r="H100" s="87">
        <f t="shared" si="7"/>
        <v>0</v>
      </c>
      <c r="I100" s="88">
        <f t="shared" si="10"/>
        <v>0</v>
      </c>
      <c r="J100" s="2"/>
    </row>
    <row r="101" spans="1:10" ht="18" customHeight="1" thickBot="1">
      <c r="A101" s="14"/>
      <c r="B101" s="15" t="s">
        <v>71</v>
      </c>
      <c r="C101" s="13">
        <f>SUM(C102,C103,C104,C105,C106,C107)</f>
        <v>9538.1</v>
      </c>
      <c r="D101" s="13">
        <f>SUM(D102,D103,D104,D105,D106,D107)</f>
        <v>7904.4</v>
      </c>
      <c r="E101" s="13">
        <f>SUM(E102,E103,E104,E105,E106,E107)</f>
        <v>210056.19999999998</v>
      </c>
      <c r="F101" s="58">
        <f t="shared" si="6"/>
        <v>3.7629929514101463</v>
      </c>
      <c r="G101" s="79">
        <f t="shared" si="9"/>
        <v>82.87185078789277</v>
      </c>
      <c r="H101" s="87">
        <f t="shared" si="7"/>
        <v>-202151.8</v>
      </c>
      <c r="I101" s="88">
        <f t="shared" si="10"/>
        <v>-1633.7000000000007</v>
      </c>
      <c r="J101" s="2"/>
    </row>
    <row r="102" spans="1:10" ht="18" customHeight="1" thickBot="1">
      <c r="A102" s="14">
        <v>1</v>
      </c>
      <c r="B102" s="15" t="s">
        <v>60</v>
      </c>
      <c r="C102" s="11">
        <v>0</v>
      </c>
      <c r="D102" s="5">
        <v>0</v>
      </c>
      <c r="E102" s="11">
        <v>60000</v>
      </c>
      <c r="F102" s="100">
        <f t="shared" si="6"/>
        <v>0</v>
      </c>
      <c r="G102" s="79">
        <v>0</v>
      </c>
      <c r="H102" s="101">
        <f t="shared" si="7"/>
        <v>-60000</v>
      </c>
      <c r="I102" s="88">
        <f t="shared" si="10"/>
        <v>0</v>
      </c>
      <c r="J102" s="2"/>
    </row>
    <row r="103" spans="1:10" ht="18" customHeight="1" thickBot="1">
      <c r="A103" s="14">
        <v>2</v>
      </c>
      <c r="B103" s="15" t="s">
        <v>61</v>
      </c>
      <c r="C103" s="11">
        <v>1589.7</v>
      </c>
      <c r="D103" s="5">
        <v>0</v>
      </c>
      <c r="E103" s="11">
        <v>120287.3</v>
      </c>
      <c r="F103" s="58">
        <f t="shared" si="6"/>
        <v>0</v>
      </c>
      <c r="G103" s="79">
        <f t="shared" si="9"/>
        <v>0</v>
      </c>
      <c r="H103" s="87">
        <f t="shared" si="7"/>
        <v>-120287.3</v>
      </c>
      <c r="I103" s="88">
        <f t="shared" si="10"/>
        <v>-1589.7</v>
      </c>
      <c r="J103" s="2"/>
    </row>
    <row r="104" spans="1:10" ht="18" customHeight="1" thickBot="1">
      <c r="A104" s="14">
        <v>3</v>
      </c>
      <c r="B104" s="15" t="s">
        <v>62</v>
      </c>
      <c r="C104" s="11">
        <v>1348.8</v>
      </c>
      <c r="D104" s="5">
        <v>658.4</v>
      </c>
      <c r="E104" s="11">
        <v>1000</v>
      </c>
      <c r="F104" s="58">
        <f t="shared" si="6"/>
        <v>65.84</v>
      </c>
      <c r="G104" s="79">
        <f t="shared" si="9"/>
        <v>48.81376037959668</v>
      </c>
      <c r="H104" s="87">
        <f t="shared" si="7"/>
        <v>-341.6</v>
      </c>
      <c r="I104" s="88">
        <f t="shared" si="10"/>
        <v>-690.4</v>
      </c>
      <c r="J104" s="2"/>
    </row>
    <row r="105" spans="1:10" ht="18" customHeight="1" thickBot="1">
      <c r="A105" s="14">
        <v>4</v>
      </c>
      <c r="B105" s="15" t="s">
        <v>63</v>
      </c>
      <c r="C105" s="11">
        <v>875.6</v>
      </c>
      <c r="D105" s="5">
        <v>1160</v>
      </c>
      <c r="E105" s="11">
        <v>17750</v>
      </c>
      <c r="F105" s="58">
        <f t="shared" si="6"/>
        <v>6.535211267605634</v>
      </c>
      <c r="G105" s="79">
        <f t="shared" si="9"/>
        <v>132.48058474189125</v>
      </c>
      <c r="H105" s="87">
        <f t="shared" si="7"/>
        <v>-16590</v>
      </c>
      <c r="I105" s="88">
        <f t="shared" si="10"/>
        <v>284.4</v>
      </c>
      <c r="J105" s="2"/>
    </row>
    <row r="106" spans="1:10" ht="18" customHeight="1" thickBot="1">
      <c r="A106" s="14">
        <v>5</v>
      </c>
      <c r="B106" s="15" t="s">
        <v>64</v>
      </c>
      <c r="C106" s="11">
        <v>990</v>
      </c>
      <c r="D106" s="5">
        <v>798</v>
      </c>
      <c r="E106" s="11">
        <v>1000</v>
      </c>
      <c r="F106" s="58">
        <f t="shared" si="6"/>
        <v>79.80000000000001</v>
      </c>
      <c r="G106" s="79">
        <v>0</v>
      </c>
      <c r="H106" s="87">
        <f t="shared" si="7"/>
        <v>-202</v>
      </c>
      <c r="I106" s="88">
        <f t="shared" si="10"/>
        <v>-192</v>
      </c>
      <c r="J106" s="2"/>
    </row>
    <row r="107" spans="1:10" ht="18" customHeight="1" thickBot="1">
      <c r="A107" s="14">
        <v>6</v>
      </c>
      <c r="B107" s="15" t="s">
        <v>65</v>
      </c>
      <c r="C107" s="11">
        <v>4734</v>
      </c>
      <c r="D107" s="5">
        <v>5288</v>
      </c>
      <c r="E107" s="11">
        <v>10018.9</v>
      </c>
      <c r="F107" s="58">
        <f t="shared" si="6"/>
        <v>52.780245336314366</v>
      </c>
      <c r="G107" s="79">
        <v>0</v>
      </c>
      <c r="H107" s="87">
        <f t="shared" si="7"/>
        <v>-4730.9</v>
      </c>
      <c r="I107" s="88">
        <f t="shared" si="10"/>
        <v>554</v>
      </c>
      <c r="J107" s="2"/>
    </row>
    <row r="108" spans="1:10" ht="21" customHeight="1" thickBot="1">
      <c r="A108" s="14"/>
      <c r="B108" s="114" t="s">
        <v>83</v>
      </c>
      <c r="C108" s="11">
        <f>SUM(C109,C113)</f>
        <v>-880.8</v>
      </c>
      <c r="D108" s="11">
        <f>SUM(D109,D114)</f>
        <v>-4305.1</v>
      </c>
      <c r="E108" s="11">
        <f>SUM(E109,E114)</f>
        <v>0</v>
      </c>
      <c r="F108" s="58">
        <v>0</v>
      </c>
      <c r="G108" s="79">
        <f t="shared" si="9"/>
        <v>488.7715712988193</v>
      </c>
      <c r="H108" s="87">
        <f t="shared" si="7"/>
        <v>-4305.1</v>
      </c>
      <c r="I108" s="88">
        <f t="shared" si="10"/>
        <v>-3424.3</v>
      </c>
      <c r="J108" s="2"/>
    </row>
    <row r="109" spans="1:10" ht="18" customHeight="1" thickBot="1">
      <c r="A109" s="14"/>
      <c r="B109" s="15" t="s">
        <v>74</v>
      </c>
      <c r="C109" s="12">
        <f>SUM(C111,C112)</f>
        <v>-50</v>
      </c>
      <c r="D109" s="12">
        <f>SUM(D111,D112)</f>
        <v>0</v>
      </c>
      <c r="E109" s="12">
        <f>SUM(E111,E112)</f>
        <v>0</v>
      </c>
      <c r="F109" s="58">
        <v>0</v>
      </c>
      <c r="G109" s="79">
        <v>0</v>
      </c>
      <c r="H109" s="87">
        <f t="shared" si="7"/>
        <v>0</v>
      </c>
      <c r="I109" s="88">
        <f t="shared" si="10"/>
        <v>50</v>
      </c>
      <c r="J109" s="2"/>
    </row>
    <row r="110" spans="1:10" ht="11.25" customHeight="1" thickBot="1">
      <c r="A110" s="14"/>
      <c r="B110" s="15" t="s">
        <v>4</v>
      </c>
      <c r="C110" s="13"/>
      <c r="D110" s="7"/>
      <c r="E110" s="13"/>
      <c r="F110" s="58"/>
      <c r="G110" s="79"/>
      <c r="H110" s="87"/>
      <c r="I110" s="88"/>
      <c r="J110" s="2"/>
    </row>
    <row r="111" spans="1:10" ht="18" customHeight="1" thickBot="1">
      <c r="A111" s="20">
        <v>1</v>
      </c>
      <c r="B111" s="15" t="s">
        <v>73</v>
      </c>
      <c r="C111" s="21">
        <v>0</v>
      </c>
      <c r="D111" s="22">
        <v>0</v>
      </c>
      <c r="E111" s="21"/>
      <c r="F111" s="58"/>
      <c r="G111" s="79">
        <v>0</v>
      </c>
      <c r="H111" s="87">
        <f t="shared" si="7"/>
        <v>0</v>
      </c>
      <c r="I111" s="88">
        <f t="shared" si="10"/>
        <v>0</v>
      </c>
      <c r="J111" s="2"/>
    </row>
    <row r="112" spans="1:10" ht="18" customHeight="1" thickBot="1">
      <c r="A112" s="20">
        <v>2</v>
      </c>
      <c r="B112" s="15" t="s">
        <v>72</v>
      </c>
      <c r="C112" s="21">
        <v>-50</v>
      </c>
      <c r="D112" s="22">
        <v>0</v>
      </c>
      <c r="E112" s="21">
        <v>0</v>
      </c>
      <c r="F112" s="58">
        <v>0</v>
      </c>
      <c r="G112" s="79">
        <v>0</v>
      </c>
      <c r="H112" s="87">
        <f t="shared" si="7"/>
        <v>0</v>
      </c>
      <c r="I112" s="88">
        <f t="shared" si="10"/>
        <v>50</v>
      </c>
      <c r="J112" s="2"/>
    </row>
    <row r="113" spans="1:10" ht="18" customHeight="1" thickBot="1">
      <c r="A113" s="20">
        <v>3</v>
      </c>
      <c r="B113" s="15" t="s">
        <v>38</v>
      </c>
      <c r="C113" s="31">
        <f>SUM(C114)</f>
        <v>-830.8</v>
      </c>
      <c r="D113" s="31">
        <f>SUM(D114)</f>
        <v>-4305.1</v>
      </c>
      <c r="E113" s="31">
        <f>SUM(E114)</f>
        <v>0</v>
      </c>
      <c r="F113" s="58">
        <v>0</v>
      </c>
      <c r="G113" s="79">
        <f t="shared" si="9"/>
        <v>518.1872893596534</v>
      </c>
      <c r="H113" s="87">
        <f t="shared" si="7"/>
        <v>-4305.1</v>
      </c>
      <c r="I113" s="88">
        <f t="shared" si="10"/>
        <v>-3474.3</v>
      </c>
      <c r="J113" s="2"/>
    </row>
    <row r="114" spans="1:10" ht="18" customHeight="1" thickBot="1">
      <c r="A114" s="20">
        <v>4</v>
      </c>
      <c r="B114" s="15" t="s">
        <v>37</v>
      </c>
      <c r="C114" s="24">
        <v>-830.8</v>
      </c>
      <c r="D114" s="10">
        <v>-4305.1</v>
      </c>
      <c r="E114" s="24">
        <v>0</v>
      </c>
      <c r="F114" s="66">
        <v>0</v>
      </c>
      <c r="G114" s="80">
        <f t="shared" si="9"/>
        <v>518.1872893596534</v>
      </c>
      <c r="H114" s="87">
        <f t="shared" si="7"/>
        <v>-4305.1</v>
      </c>
      <c r="I114" s="88">
        <f t="shared" si="10"/>
        <v>-3474.3</v>
      </c>
      <c r="J114" s="2"/>
    </row>
    <row r="115" spans="1:9" ht="11.25" customHeight="1">
      <c r="A115" s="4"/>
      <c r="B115" s="4"/>
      <c r="C115" s="4"/>
      <c r="D115" s="4"/>
      <c r="E115" s="4"/>
      <c r="F115" s="53"/>
      <c r="G115" s="4"/>
      <c r="H115" s="90"/>
      <c r="I115" s="90"/>
    </row>
    <row r="117" spans="2:8" ht="22.5" customHeight="1">
      <c r="B117" s="142" t="s">
        <v>103</v>
      </c>
      <c r="C117" s="143"/>
      <c r="D117" s="143"/>
      <c r="E117" s="143"/>
      <c r="F117" s="143"/>
      <c r="G117" s="143"/>
      <c r="H117" s="144"/>
    </row>
    <row r="119" ht="12.75" customHeight="1">
      <c r="B119" s="1" t="s">
        <v>108</v>
      </c>
    </row>
  </sheetData>
  <sheetProtection/>
  <mergeCells count="9">
    <mergeCell ref="B117:H117"/>
    <mergeCell ref="F37:J37"/>
    <mergeCell ref="B10:B11"/>
    <mergeCell ref="D10:E10"/>
    <mergeCell ref="A8:I8"/>
    <mergeCell ref="F10:F11"/>
    <mergeCell ref="G10:G11"/>
    <mergeCell ref="H10:H11"/>
    <mergeCell ref="I10:I11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  <ignoredErrors>
    <ignoredError sqref="G66" evalError="1"/>
    <ignoredError sqref="H66:I66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2021-07-13T20:09:32Z</cp:lastPrinted>
  <dcterms:created xsi:type="dcterms:W3CDTF">2020-04-01T10:43:18Z</dcterms:created>
  <dcterms:modified xsi:type="dcterms:W3CDTF">2021-07-19T11:02:32Z</dcterms:modified>
  <cp:category/>
  <cp:version/>
  <cp:contentType/>
  <cp:contentStatus/>
</cp:coreProperties>
</file>